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3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'стр.1_4'!$A$1:$FK$114</definedName>
    <definedName name="_xlnm.Print_Area" localSheetId="1">'стр.5_6'!$A$1:$FR$55</definedName>
  </definedNames>
  <calcPr fullCalcOnLoad="1"/>
</workbook>
</file>

<file path=xl/sharedStrings.xml><?xml version="1.0" encoding="utf-8"?>
<sst xmlns="http://schemas.openxmlformats.org/spreadsheetml/2006/main" count="490" uniqueCount="332">
  <si>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</si>
  <si>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</si>
  <si>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</si>
  <si>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</si>
  <si>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</si>
  <si>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</si>
  <si>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</si>
  <si>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</si>
  <si>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</si>
  <si>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</si>
  <si>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</si>
  <si>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</si>
  <si>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</si>
  <si>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</si>
  <si>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</si>
  <si>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</si>
  <si>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</si>
  <si>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</si>
  <si>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</si>
  <si>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</si>
  <si>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</si>
  <si>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</si>
  <si>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</si>
  <si>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</si>
  <si>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</si>
  <si>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</si>
  <si>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</si>
  <si>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</si>
  <si>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</si>
  <si>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</si>
  <si>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</si>
  <si>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</si>
  <si>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</si>
  <si>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</si>
  <si>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</si>
  <si>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</si>
  <si>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</si>
  <si>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</si>
  <si>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</si>
  <si>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</si>
  <si>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</si>
  <si>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</si>
  <si>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</si>
  <si>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</si>
  <si>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</si>
  <si>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</si>
  <si>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</si>
  <si>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</si>
  <si>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</si>
  <si>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</si>
  <si>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</si>
  <si>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</si>
  <si>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</si>
  <si>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</si>
  <si>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</si>
  <si>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</si>
  <si>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</si>
  <si>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</si>
  <si>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</si>
  <si>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</si>
  <si>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</si>
  <si>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</si>
  <si>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</si>
  <si>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</si>
  <si>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</si>
  <si>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</si>
  <si>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</si>
  <si>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</si>
  <si>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</si>
  <si>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</si>
  <si>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</si>
  <si>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</si>
  <si>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</si>
  <si>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</si>
  <si>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</si>
  <si>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</si>
  <si>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</si>
  <si>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</si>
  <si>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</si>
  <si>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</si>
  <si>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</si>
  <si>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</si>
  <si>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</si>
  <si>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</si>
  <si>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</si>
  <si>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</si>
  <si>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</si>
  <si>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</si>
  <si>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</si>
  <si>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</si>
  <si>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</si>
  <si>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</si>
  <si>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</si>
  <si>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</si>
  <si>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</si>
  <si>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</si>
  <si>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</si>
  <si>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</si>
  <si>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</si>
  <si>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</si>
  <si>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</si>
  <si>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</si>
  <si>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</si>
  <si>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</si>
  <si>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</si>
  <si>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</si>
  <si>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</si>
  <si>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</si>
  <si>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</si>
  <si>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</si>
  <si>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</si>
  <si>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</si>
  <si>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</si>
  <si>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</si>
  <si>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</si>
  <si>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</si>
  <si>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</si>
  <si>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</si>
  <si>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</si>
  <si>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</si>
  <si>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</si>
  <si>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</si>
  <si>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</si>
  <si>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</si>
  <si>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</si>
  <si>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</si>
  <si>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</si>
  <si>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</si>
  <si>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</si>
  <si>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</si>
  <si>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</si>
  <si>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</si>
  <si>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</si>
  <si>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</si>
  <si>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</si>
  <si>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</si>
  <si>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</si>
  <si>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</si>
  <si>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</si>
  <si>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</si>
  <si>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</si>
  <si>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</si>
  <si>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</si>
  <si>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</si>
  <si>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</si>
  <si>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</si>
  <si>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</si>
  <si>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</si>
  <si>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</si>
  <si>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</si>
  <si>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</si>
  <si>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</si>
  <si>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</si>
  <si>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</si>
  <si>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</si>
  <si>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</si>
  <si>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</si>
  <si>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</si>
  <si>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</si>
  <si>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</si>
  <si>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</si>
  <si>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</si>
  <si>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</si>
  <si>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</si>
  <si>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</si>
  <si>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</si>
  <si>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</si>
  <si>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</si>
  <si>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</si>
  <si>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</si>
  <si>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</si>
  <si>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</si>
  <si>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</si>
  <si>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</si>
  <si>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</si>
  <si>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</si>
  <si>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</si>
  <si>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</si>
  <si>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</si>
  <si>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</si>
  <si>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</si>
  <si>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</si>
  <si>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</si>
  <si>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</si>
  <si>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</si>
  <si>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</si>
  <si>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</si>
  <si>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</si>
  <si>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</si>
  <si>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</si>
  <si>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</si>
  <si>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</si>
  <si>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</si>
  <si>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</si>
  <si>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</si>
  <si>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</si>
  <si>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</si>
  <si>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</si>
  <si>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</si>
  <si>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</si>
  <si>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</si>
  <si>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</si>
  <si>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</si>
  <si>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</si>
  <si>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</si>
  <si>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</si>
  <si>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</si>
  <si>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</si>
  <si>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</si>
  <si>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</si>
  <si>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</si>
  <si>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</si>
  <si>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</si>
  <si>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</si>
  <si>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</si>
  <si>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</si>
  <si>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</si>
  <si>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</si>
  <si>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</si>
  <si>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1.4.4</t>
  </si>
  <si>
    <t>за счет средств обязательного медицинского страхования</t>
  </si>
  <si>
    <t>1.4.4.1</t>
  </si>
  <si>
    <t>1.4.4.2</t>
  </si>
  <si>
    <t>1.4.5</t>
  </si>
  <si>
    <t>за счет прочих источников финансового обеспечения</t>
  </si>
  <si>
    <t>1.4.5.1</t>
  </si>
  <si>
    <t>1.4.5.2</t>
  </si>
  <si>
    <t>в соответствии с Федеральным законом № 223-ФЗ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</si>
  <si>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</si>
  <si>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</si>
  <si>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</si>
  <si>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</si>
  <si>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</si>
  <si>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</si>
  <si>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</si>
  <si>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</si>
  <si>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</si>
  <si>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</si>
  <si>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</si>
  <si>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</si>
  <si>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22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</si>
  <si>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</si>
  <si>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</si>
  <si>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</si>
  <si>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</si>
  <si>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2641</t>
  </si>
  <si>
    <t>2642</t>
  </si>
  <si>
    <t>2643</t>
  </si>
  <si>
    <t>2644</t>
  </si>
  <si>
    <t>2645</t>
  </si>
  <si>
    <t>2022</t>
  </si>
  <si>
    <t>м</t>
  </si>
  <si>
    <t>525901001</t>
  </si>
  <si>
    <t>075</t>
  </si>
  <si>
    <t>Департамент образования администрации города Нижнего Новгорода</t>
  </si>
  <si>
    <t>приобретение оборудования и инвентаря</t>
  </si>
  <si>
    <t>увеличение стоимости продуктов питания</t>
  </si>
  <si>
    <t>увеличение стоимости мягкого инвентаря</t>
  </si>
  <si>
    <t>заведующий</t>
  </si>
  <si>
    <t>ведущий экономист</t>
  </si>
  <si>
    <t>О.Б.Жукова</t>
  </si>
  <si>
    <t>22306221</t>
  </si>
  <si>
    <t>5259028370</t>
  </si>
  <si>
    <t>И.В.Курмаева</t>
  </si>
  <si>
    <t>МБДОУ "Детский сад № 355"</t>
  </si>
  <si>
    <r>
      <t xml:space="preserve"> годов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</si>
  <si>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r>
      <t xml:space="preserve"> г.</t>
    </r>
    <r>
      <rPr>
        <vertAlign val="superscript"/>
        <sz val="10"/>
        <rFont val="Times New Roman"/>
        <family val="1"/>
      </rPr>
      <t>2</t>
    </r>
  </si>
  <si>
    <t>2646</t>
  </si>
  <si>
    <t>2647</t>
  </si>
  <si>
    <t>2648</t>
  </si>
  <si>
    <t>увеличение стоимости прочих материальных запасов</t>
  </si>
  <si>
    <t>22302482</t>
  </si>
  <si>
    <t xml:space="preserve">Заведующий </t>
  </si>
  <si>
    <t>23</t>
  </si>
  <si>
    <t>услуги,работы для целей капитальных вложений</t>
  </si>
  <si>
    <t>2649</t>
  </si>
  <si>
    <t>Закупка энергетических ресурсов</t>
  </si>
  <si>
    <t>247</t>
  </si>
  <si>
    <t>2660</t>
  </si>
  <si>
    <t>2661</t>
  </si>
  <si>
    <t>2662</t>
  </si>
  <si>
    <t>2023</t>
  </si>
  <si>
    <t>Вид документа</t>
  </si>
  <si>
    <t>1410</t>
  </si>
  <si>
    <t>1420</t>
  </si>
  <si>
    <t>24</t>
  </si>
  <si>
    <t>2024</t>
  </si>
  <si>
    <t>от приносящей доход деятельности</t>
  </si>
  <si>
    <t>1230</t>
  </si>
  <si>
    <t xml:space="preserve">из них 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</si>
  <si>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</si>
  <si>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1430</t>
  </si>
  <si>
    <t>1600</t>
  </si>
  <si>
    <t>в том числе:доходы от операций с нефинансовыми активами, всего</t>
  </si>
  <si>
    <t>1610</t>
  </si>
  <si>
    <t>410</t>
  </si>
  <si>
    <t>в том числе</t>
  </si>
  <si>
    <t>1700</t>
  </si>
  <si>
    <t xml:space="preserve">из них:
увеличение остатков денежных средств </t>
  </si>
  <si>
    <t>1710</t>
  </si>
  <si>
    <t>Код по бюджетной классификации Российской Федерации</t>
  </si>
  <si>
    <t>260000</t>
  </si>
  <si>
    <t>261000</t>
  </si>
  <si>
    <t>262000</t>
  </si>
  <si>
    <t>263000</t>
  </si>
  <si>
    <t>264000</t>
  </si>
  <si>
    <t>264100</t>
  </si>
  <si>
    <t>264110</t>
  </si>
  <si>
    <t>264120</t>
  </si>
  <si>
    <t>264200</t>
  </si>
  <si>
    <t>264210</t>
  </si>
  <si>
    <t>264220</t>
  </si>
  <si>
    <t>264300</t>
  </si>
  <si>
    <t>264400</t>
  </si>
  <si>
    <t>264410</t>
  </si>
  <si>
    <t>264420</t>
  </si>
  <si>
    <t>264500</t>
  </si>
  <si>
    <t>264510</t>
  </si>
  <si>
    <t>264520</t>
  </si>
  <si>
    <t>265000</t>
  </si>
  <si>
    <t>265100</t>
  </si>
  <si>
    <t>266000</t>
  </si>
  <si>
    <t>266100</t>
  </si>
  <si>
    <t>из них</t>
  </si>
  <si>
    <t>0173170</t>
  </si>
  <si>
    <t>Заместитель директора Департамента образования администрации города Нижнего Новгорода</t>
  </si>
  <si>
    <t>М.Е.Гладышева</t>
  </si>
  <si>
    <t>увеличение стоимости строительных материалов</t>
  </si>
  <si>
    <t>0447050</t>
  </si>
  <si>
    <t>30</t>
  </si>
  <si>
    <t>ноября</t>
  </si>
  <si>
    <t>30.11.2022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</si>
</sst>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9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i/>
      <sz val="9"/>
      <color indexed="10"/>
      <name val="Arial Cyr"/>
      <family val="0"/>
    </font>
    <font>
      <b/>
      <i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FF0000"/>
      <name val="Arial Cyr"/>
      <family val="0"/>
    </font>
    <font>
      <i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59" fillId="0" borderId="0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" fontId="61" fillId="0" borderId="18" xfId="0" applyNumberFormat="1" applyFont="1" applyBorder="1" applyAlignment="1">
      <alignment horizontal="right" vertical="center"/>
    </xf>
    <xf numFmtId="4" fontId="62" fillId="0" borderId="18" xfId="0" applyNumberFormat="1" applyFont="1" applyBorder="1" applyAlignment="1">
      <alignment horizontal="right" vertical="center"/>
    </xf>
    <xf numFmtId="4" fontId="61" fillId="0" borderId="18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61" fillId="0" borderId="18" xfId="0" applyNumberFormat="1" applyFont="1" applyBorder="1" applyAlignment="1">
      <alignment horizontal="center" vertical="top"/>
    </xf>
    <xf numFmtId="0" fontId="62" fillId="0" borderId="18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/>
    </xf>
    <xf numFmtId="0" fontId="61" fillId="0" borderId="18" xfId="0" applyNumberFormat="1" applyFont="1" applyBorder="1" applyAlignment="1">
      <alignment horizontal="center"/>
    </xf>
    <xf numFmtId="0" fontId="62" fillId="0" borderId="18" xfId="0" applyNumberFormat="1" applyFont="1" applyBorder="1" applyAlignment="1">
      <alignment horizontal="center"/>
    </xf>
    <xf numFmtId="4" fontId="61" fillId="0" borderId="18" xfId="0" applyNumberFormat="1" applyFont="1" applyBorder="1" applyAlignment="1">
      <alignment horizontal="right"/>
    </xf>
    <xf numFmtId="4" fontId="62" fillId="0" borderId="18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 indent="3"/>
    </xf>
    <xf numFmtId="49" fontId="60" fillId="0" borderId="19" xfId="0" applyNumberFormat="1" applyFont="1" applyBorder="1" applyAlignment="1">
      <alignment horizontal="center"/>
    </xf>
    <xf numFmtId="49" fontId="63" fillId="0" borderId="20" xfId="0" applyNumberFormat="1" applyFont="1" applyBorder="1" applyAlignment="1">
      <alignment horizontal="center"/>
    </xf>
    <xf numFmtId="49" fontId="63" fillId="0" borderId="21" xfId="0" applyNumberFormat="1" applyFont="1" applyBorder="1" applyAlignment="1">
      <alignment horizontal="center"/>
    </xf>
    <xf numFmtId="0" fontId="64" fillId="0" borderId="22" xfId="0" applyNumberFormat="1" applyFont="1" applyBorder="1" applyAlignment="1">
      <alignment horizontal="left"/>
    </xf>
    <xf numFmtId="0" fontId="65" fillId="0" borderId="22" xfId="0" applyNumberFormat="1" applyFont="1" applyBorder="1" applyAlignment="1">
      <alignment horizontal="left"/>
    </xf>
    <xf numFmtId="0" fontId="64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1" fillId="0" borderId="18" xfId="0" applyNumberFormat="1" applyFont="1" applyBorder="1" applyAlignment="1">
      <alignment horizontal="left" vertical="top" wrapText="1"/>
    </xf>
    <xf numFmtId="0" fontId="62" fillId="0" borderId="18" xfId="0" applyNumberFormat="1" applyFont="1" applyBorder="1" applyAlignment="1">
      <alignment horizontal="left" vertical="top"/>
    </xf>
    <xf numFmtId="49" fontId="61" fillId="0" borderId="18" xfId="0" applyNumberFormat="1" applyFont="1" applyBorder="1" applyAlignment="1">
      <alignment horizontal="center"/>
    </xf>
    <xf numFmtId="49" fontId="62" fillId="0" borderId="18" xfId="0" applyNumberFormat="1" applyFont="1" applyBorder="1" applyAlignment="1">
      <alignment horizontal="center"/>
    </xf>
    <xf numFmtId="4" fontId="59" fillId="0" borderId="18" xfId="0" applyNumberFormat="1" applyFont="1" applyBorder="1" applyAlignment="1">
      <alignment horizontal="center"/>
    </xf>
    <xf numFmtId="4" fontId="65" fillId="0" borderId="18" xfId="0" applyNumberFormat="1" applyFont="1" applyBorder="1" applyAlignment="1">
      <alignment horizontal="center"/>
    </xf>
    <xf numFmtId="4" fontId="61" fillId="0" borderId="18" xfId="0" applyNumberFormat="1" applyFont="1" applyBorder="1" applyAlignment="1">
      <alignment horizontal="left"/>
    </xf>
    <xf numFmtId="4" fontId="62" fillId="0" borderId="18" xfId="0" applyNumberFormat="1" applyFont="1" applyBorder="1" applyAlignment="1">
      <alignment horizontal="left"/>
    </xf>
    <xf numFmtId="49" fontId="61" fillId="0" borderId="23" xfId="0" applyNumberFormat="1" applyFont="1" applyBorder="1" applyAlignment="1">
      <alignment horizontal="center"/>
    </xf>
    <xf numFmtId="49" fontId="61" fillId="0" borderId="20" xfId="0" applyNumberFormat="1" applyFont="1" applyBorder="1" applyAlignment="1">
      <alignment horizontal="center"/>
    </xf>
    <xf numFmtId="49" fontId="61" fillId="0" borderId="24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49" fontId="65" fillId="0" borderId="22" xfId="0" applyNumberFormat="1" applyFont="1" applyBorder="1" applyAlignment="1">
      <alignment horizontal="left"/>
    </xf>
    <xf numFmtId="49" fontId="61" fillId="0" borderId="18" xfId="0" applyNumberFormat="1" applyFont="1" applyBorder="1" applyAlignment="1">
      <alignment horizontal="left"/>
    </xf>
    <xf numFmtId="49" fontId="62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/>
    </xf>
    <xf numFmtId="49" fontId="61" fillId="0" borderId="18" xfId="0" applyNumberFormat="1" applyFont="1" applyFill="1" applyBorder="1" applyAlignment="1">
      <alignment horizontal="left"/>
    </xf>
    <xf numFmtId="49" fontId="62" fillId="0" borderId="18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 vertical="top"/>
    </xf>
    <xf numFmtId="0" fontId="61" fillId="0" borderId="22" xfId="0" applyNumberFormat="1" applyFont="1" applyBorder="1" applyAlignment="1">
      <alignment horizontal="center"/>
    </xf>
    <xf numFmtId="0" fontId="62" fillId="0" borderId="22" xfId="0" applyNumberFormat="1" applyFont="1" applyBorder="1" applyAlignment="1">
      <alignment horizontal="center"/>
    </xf>
    <xf numFmtId="0" fontId="66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1" fillId="0" borderId="22" xfId="0" applyNumberFormat="1" applyFont="1" applyBorder="1" applyAlignment="1">
      <alignment horizontal="center" wrapText="1"/>
    </xf>
    <xf numFmtId="0" fontId="62" fillId="0" borderId="22" xfId="0" applyNumberFormat="1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center" vertical="top" wrapText="1"/>
    </xf>
    <xf numFmtId="0" fontId="59" fillId="0" borderId="22" xfId="0" applyNumberFormat="1" applyFont="1" applyBorder="1" applyAlignment="1">
      <alignment horizontal="center" wrapText="1"/>
    </xf>
    <xf numFmtId="0" fontId="65" fillId="0" borderId="22" xfId="0" applyNumberFormat="1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61" fillId="0" borderId="22" xfId="0" applyNumberFormat="1" applyFont="1" applyBorder="1" applyAlignment="1">
      <alignment horizontal="center"/>
    </xf>
    <xf numFmtId="49" fontId="62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61" fillId="0" borderId="22" xfId="0" applyNumberFormat="1" applyFont="1" applyBorder="1" applyAlignment="1">
      <alignment horizontal="left"/>
    </xf>
    <xf numFmtId="49" fontId="62" fillId="0" borderId="22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60" fillId="0" borderId="30" xfId="0" applyNumberFormat="1" applyFont="1" applyBorder="1" applyAlignment="1">
      <alignment horizontal="center"/>
    </xf>
    <xf numFmtId="49" fontId="63" fillId="0" borderId="31" xfId="0" applyNumberFormat="1" applyFont="1" applyBorder="1" applyAlignment="1">
      <alignment horizontal="center"/>
    </xf>
    <xf numFmtId="49" fontId="63" fillId="0" borderId="32" xfId="0" applyNumberFormat="1" applyFont="1" applyBorder="1" applyAlignment="1">
      <alignment horizontal="center"/>
    </xf>
    <xf numFmtId="49" fontId="59" fillId="0" borderId="22" xfId="0" applyNumberFormat="1" applyFont="1" applyBorder="1" applyAlignment="1">
      <alignment horizontal="center"/>
    </xf>
    <xf numFmtId="49" fontId="65" fillId="0" borderId="2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61" fillId="0" borderId="22" xfId="0" applyNumberFormat="1" applyFont="1" applyBorder="1" applyAlignment="1">
      <alignment horizontal="left"/>
    </xf>
    <xf numFmtId="0" fontId="62" fillId="0" borderId="22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6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wrapText="1" indent="3"/>
    </xf>
    <xf numFmtId="0" fontId="1" fillId="0" borderId="23" xfId="0" applyNumberFormat="1" applyFont="1" applyBorder="1" applyAlignment="1">
      <alignment horizontal="left" wrapText="1" indent="3"/>
    </xf>
    <xf numFmtId="0" fontId="1" fillId="0" borderId="20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wrapText="1" indent="3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49" fontId="60" fillId="0" borderId="18" xfId="0" applyNumberFormat="1" applyFont="1" applyBorder="1" applyAlignment="1">
      <alignment horizontal="center"/>
    </xf>
    <xf numFmtId="49" fontId="63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61" fillId="0" borderId="18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0" fillId="0" borderId="18" xfId="0" applyNumberFormat="1" applyFont="1" applyBorder="1" applyAlignment="1">
      <alignment horizontal="center"/>
    </xf>
    <xf numFmtId="0" fontId="63" fillId="0" borderId="18" xfId="0" applyNumberFormat="1" applyFont="1" applyBorder="1" applyAlignment="1">
      <alignment horizontal="center"/>
    </xf>
    <xf numFmtId="0" fontId="61" fillId="0" borderId="18" xfId="0" applyNumberFormat="1" applyFont="1" applyBorder="1" applyAlignment="1">
      <alignment horizontal="left"/>
    </xf>
    <xf numFmtId="0" fontId="67" fillId="0" borderId="18" xfId="0" applyFont="1" applyBorder="1" applyAlignment="1">
      <alignment horizontal="left"/>
    </xf>
    <xf numFmtId="0" fontId="62" fillId="0" borderId="18" xfId="0" applyNumberFormat="1" applyFont="1" applyBorder="1" applyAlignment="1">
      <alignment horizontal="left"/>
    </xf>
    <xf numFmtId="0" fontId="14" fillId="0" borderId="18" xfId="0" applyNumberFormat="1" applyFont="1" applyBorder="1" applyAlignment="1">
      <alignment horizontal="left" wrapText="1" indent="3"/>
    </xf>
    <xf numFmtId="0" fontId="14" fillId="0" borderId="18" xfId="0" applyNumberFormat="1" applyFont="1" applyBorder="1" applyAlignment="1">
      <alignment horizontal="left" indent="3"/>
    </xf>
    <xf numFmtId="0" fontId="61" fillId="0" borderId="18" xfId="0" applyNumberFormat="1" applyFont="1" applyBorder="1" applyAlignment="1">
      <alignment horizontal="left" indent="4"/>
    </xf>
    <xf numFmtId="0" fontId="61" fillId="0" borderId="28" xfId="0" applyNumberFormat="1" applyFont="1" applyBorder="1" applyAlignment="1">
      <alignment horizontal="center" wrapText="1"/>
    </xf>
    <xf numFmtId="0" fontId="62" fillId="0" borderId="0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right"/>
    </xf>
    <xf numFmtId="49" fontId="61" fillId="0" borderId="20" xfId="0" applyNumberFormat="1" applyFont="1" applyBorder="1" applyAlignment="1">
      <alignment horizontal="left"/>
    </xf>
    <xf numFmtId="49" fontId="62" fillId="0" borderId="20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36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 indent="1"/>
    </xf>
    <xf numFmtId="0" fontId="1" fillId="0" borderId="20" xfId="0" applyNumberFormat="1" applyFont="1" applyBorder="1" applyAlignment="1">
      <alignment horizontal="left" indent="1"/>
    </xf>
    <xf numFmtId="0" fontId="1" fillId="0" borderId="23" xfId="0" applyNumberFormat="1" applyFont="1" applyBorder="1" applyAlignment="1">
      <alignment horizontal="left" wrapText="1" indent="2"/>
    </xf>
    <xf numFmtId="0" fontId="1" fillId="0" borderId="20" xfId="0" applyNumberFormat="1" applyFont="1" applyBorder="1" applyAlignment="1">
      <alignment horizontal="left" indent="2"/>
    </xf>
    <xf numFmtId="0" fontId="1" fillId="0" borderId="20" xfId="0" applyNumberFormat="1" applyFont="1" applyBorder="1" applyAlignment="1">
      <alignment horizontal="left" indent="3"/>
    </xf>
    <xf numFmtId="0" fontId="1" fillId="0" borderId="23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49" fontId="62" fillId="0" borderId="23" xfId="0" applyNumberFormat="1" applyFont="1" applyBorder="1" applyAlignment="1">
      <alignment horizontal="center"/>
    </xf>
    <xf numFmtId="49" fontId="62" fillId="0" borderId="20" xfId="0" applyNumberFormat="1" applyFont="1" applyBorder="1" applyAlignment="1">
      <alignment horizontal="center"/>
    </xf>
    <xf numFmtId="49" fontId="62" fillId="0" borderId="2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60" fillId="0" borderId="22" xfId="0" applyNumberFormat="1" applyFont="1" applyBorder="1" applyAlignment="1">
      <alignment horizontal="center"/>
    </xf>
    <xf numFmtId="49" fontId="63" fillId="0" borderId="22" xfId="0" applyNumberFormat="1" applyFont="1" applyBorder="1" applyAlignment="1">
      <alignment horizontal="center"/>
    </xf>
    <xf numFmtId="0" fontId="60" fillId="0" borderId="22" xfId="0" applyNumberFormat="1" applyFont="1" applyBorder="1" applyAlignment="1">
      <alignment horizontal="center"/>
    </xf>
    <xf numFmtId="0" fontId="63" fillId="0" borderId="22" xfId="0" applyNumberFormat="1" applyFont="1" applyBorder="1" applyAlignment="1">
      <alignment horizontal="center"/>
    </xf>
    <xf numFmtId="0" fontId="68" fillId="0" borderId="22" xfId="0" applyNumberFormat="1" applyFont="1" applyBorder="1" applyAlignment="1">
      <alignment horizontal="center"/>
    </xf>
    <xf numFmtId="0" fontId="61" fillId="0" borderId="36" xfId="0" applyNumberFormat="1" applyFont="1" applyBorder="1" applyAlignment="1">
      <alignment horizontal="left" wrapText="1" indent="4"/>
    </xf>
    <xf numFmtId="0" fontId="0" fillId="0" borderId="22" xfId="0" applyBorder="1" applyAlignment="1">
      <alignment/>
    </xf>
    <xf numFmtId="0" fontId="1" fillId="0" borderId="36" xfId="0" applyNumberFormat="1" applyFont="1" applyBorder="1" applyAlignment="1">
      <alignment horizontal="left" wrapText="1" indent="4"/>
    </xf>
    <xf numFmtId="0" fontId="1" fillId="0" borderId="22" xfId="0" applyNumberFormat="1" applyFont="1" applyBorder="1" applyAlignment="1">
      <alignment horizontal="left" indent="4"/>
    </xf>
    <xf numFmtId="0" fontId="1" fillId="0" borderId="0" xfId="0" applyNumberFormat="1" applyFont="1" applyBorder="1" applyAlignment="1">
      <alignment horizontal="right"/>
    </xf>
    <xf numFmtId="49" fontId="60" fillId="0" borderId="22" xfId="0" applyNumberFormat="1" applyFont="1" applyBorder="1" applyAlignment="1">
      <alignment horizontal="left"/>
    </xf>
    <xf numFmtId="49" fontId="63" fillId="0" borderId="22" xfId="0" applyNumberFormat="1" applyFont="1" applyBorder="1" applyAlignment="1">
      <alignment horizontal="left"/>
    </xf>
    <xf numFmtId="0" fontId="60" fillId="0" borderId="38" xfId="0" applyNumberFormat="1" applyFont="1" applyBorder="1" applyAlignment="1">
      <alignment horizontal="center"/>
    </xf>
    <xf numFmtId="0" fontId="63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 vertical="top"/>
    </xf>
    <xf numFmtId="0" fontId="4" fillId="0" borderId="4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14"/>
  <sheetViews>
    <sheetView showGridLines="0" tabSelected="1" view="pageBreakPreview" zoomScale="120" zoomScaleSheetLayoutView="120" workbookViewId="0" topLeftCell="A21">
      <selection activeCell="DF32" sqref="DF32:DR34"/>
    </sheetView>
  </sheetViews>
  <sheetFormatPr defaultColWidth="0.875" defaultRowHeight="12.75"/>
  <cols>
    <col min="1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16384" width="0.875" style="1" customWidth="1"/>
  </cols>
  <sheetData>
    <row r="1" ht="5.25" customHeight="1"/>
    <row r="2" spans="127:161" s="3" customFormat="1" ht="10.5">
      <c r="DW2" s="70" t="s">
        <v>23</v>
      </c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</row>
    <row r="3" spans="127:161" s="3" customFormat="1" ht="25.5" customHeight="1">
      <c r="DW3" s="71" t="s">
        <v>272</v>
      </c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</row>
    <row r="4" spans="127:161" s="4" customFormat="1" ht="8.25">
      <c r="DW4" s="73" t="s">
        <v>18</v>
      </c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</row>
    <row r="5" spans="127:161" s="3" customFormat="1" ht="21" customHeight="1">
      <c r="DW5" s="74" t="s">
        <v>264</v>
      </c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</row>
    <row r="6" spans="127:161" s="4" customFormat="1" ht="8.25">
      <c r="DW6" s="76" t="s">
        <v>19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</row>
    <row r="7" spans="127:161" s="3" customFormat="1" ht="12.75">
      <c r="DW7" s="69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18"/>
      <c r="EK7" s="18"/>
      <c r="EL7" s="67" t="s">
        <v>263</v>
      </c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</row>
    <row r="8" spans="127:161" s="4" customFormat="1" ht="8.25">
      <c r="DW8" s="76" t="s">
        <v>20</v>
      </c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L8" s="76" t="s">
        <v>21</v>
      </c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</row>
    <row r="9" spans="127:156" s="3" customFormat="1" ht="12">
      <c r="DW9" s="83" t="s">
        <v>22</v>
      </c>
      <c r="DX9" s="83"/>
      <c r="DY9" s="84" t="s">
        <v>329</v>
      </c>
      <c r="DZ9" s="85"/>
      <c r="EA9" s="85"/>
      <c r="EB9" s="86" t="s">
        <v>22</v>
      </c>
      <c r="EC9" s="86"/>
      <c r="EE9" s="84" t="s">
        <v>330</v>
      </c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3">
        <v>20</v>
      </c>
      <c r="EU9" s="83"/>
      <c r="EV9" s="83"/>
      <c r="EW9" s="87" t="s">
        <v>240</v>
      </c>
      <c r="EX9" s="88"/>
      <c r="EY9" s="88"/>
      <c r="EZ9" s="3" t="s">
        <v>4</v>
      </c>
    </row>
    <row r="10" ht="3.75" customHeight="1"/>
    <row r="11" spans="51:102" s="5" customFormat="1" ht="13.5"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1" t="s">
        <v>25</v>
      </c>
      <c r="CS11" s="57" t="s">
        <v>240</v>
      </c>
      <c r="CT11" s="58"/>
      <c r="CU11" s="58"/>
      <c r="CV11" s="20" t="s">
        <v>4</v>
      </c>
      <c r="CW11" s="20"/>
      <c r="CX11" s="20"/>
    </row>
    <row r="12" spans="51:161" s="5" customFormat="1" ht="16.5">
      <c r="AY12" s="63" t="s">
        <v>26</v>
      </c>
      <c r="AZ12" s="63"/>
      <c r="BA12" s="63"/>
      <c r="BB12" s="63"/>
      <c r="BC12" s="63"/>
      <c r="BD12" s="63"/>
      <c r="BE12" s="63"/>
      <c r="BF12" s="57" t="s">
        <v>240</v>
      </c>
      <c r="BG12" s="58"/>
      <c r="BH12" s="58"/>
      <c r="BI12" s="63" t="s">
        <v>27</v>
      </c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57" t="s">
        <v>273</v>
      </c>
      <c r="CF12" s="58"/>
      <c r="CG12" s="58"/>
      <c r="CH12" s="63" t="s">
        <v>28</v>
      </c>
      <c r="CI12" s="63"/>
      <c r="CJ12" s="63"/>
      <c r="CK12" s="63"/>
      <c r="CL12" s="63"/>
      <c r="CM12" s="57" t="s">
        <v>285</v>
      </c>
      <c r="CN12" s="58"/>
      <c r="CO12" s="58"/>
      <c r="CP12" s="89" t="s">
        <v>265</v>
      </c>
      <c r="CQ12" s="89"/>
      <c r="CR12" s="89"/>
      <c r="CS12" s="89"/>
      <c r="CT12" s="89"/>
      <c r="CU12" s="89"/>
      <c r="CV12" s="89"/>
      <c r="CW12" s="89"/>
      <c r="CX12" s="89"/>
      <c r="ES12" s="77" t="s">
        <v>24</v>
      </c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9"/>
    </row>
    <row r="13" spans="51:161" ht="6.75" customHeight="1" thickBot="1"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ES13" s="80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2"/>
    </row>
    <row r="14" spans="51:161" ht="12.75" customHeight="1">
      <c r="AY14" s="22"/>
      <c r="AZ14" s="22"/>
      <c r="BA14" s="22"/>
      <c r="BB14" s="22"/>
      <c r="BC14" s="22"/>
      <c r="BD14" s="22"/>
      <c r="BE14" s="22"/>
      <c r="BF14" s="22"/>
      <c r="BG14" s="96" t="s">
        <v>40</v>
      </c>
      <c r="BH14" s="96"/>
      <c r="BI14" s="96"/>
      <c r="BJ14" s="96"/>
      <c r="BK14" s="93" t="s">
        <v>329</v>
      </c>
      <c r="BL14" s="94"/>
      <c r="BM14" s="94"/>
      <c r="BN14" s="95" t="s">
        <v>22</v>
      </c>
      <c r="BO14" s="95"/>
      <c r="BP14" s="22"/>
      <c r="BQ14" s="93" t="s">
        <v>330</v>
      </c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6">
        <v>20</v>
      </c>
      <c r="CG14" s="96"/>
      <c r="CH14" s="96"/>
      <c r="CI14" s="57" t="s">
        <v>240</v>
      </c>
      <c r="CJ14" s="58"/>
      <c r="CK14" s="58"/>
      <c r="CL14" s="22" t="s">
        <v>266</v>
      </c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EQ14" s="2" t="s">
        <v>29</v>
      </c>
      <c r="ES14" s="90" t="s">
        <v>331</v>
      </c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2"/>
    </row>
    <row r="15" spans="147:161" ht="11.25">
      <c r="EQ15" s="2" t="s">
        <v>30</v>
      </c>
      <c r="ES15" s="36" t="s">
        <v>261</v>
      </c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8"/>
    </row>
    <row r="16" spans="147:161" ht="11.25">
      <c r="EQ16" s="2" t="s">
        <v>34</v>
      </c>
      <c r="ES16" s="36" t="s">
        <v>262</v>
      </c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ht="13.5">
      <c r="A17" s="1" t="s">
        <v>38</v>
      </c>
      <c r="K17" s="39" t="s">
        <v>264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1" t="s">
        <v>251</v>
      </c>
      <c r="EQ17" s="2" t="s">
        <v>35</v>
      </c>
      <c r="ES17" s="36" t="s">
        <v>252</v>
      </c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ht="18" customHeight="1">
      <c r="A18" s="97" t="s">
        <v>32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EQ18" s="2" t="s">
        <v>30</v>
      </c>
      <c r="ES18" s="36" t="s">
        <v>271</v>
      </c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ht="11.25" customHeight="1">
      <c r="A19" s="1" t="s">
        <v>33</v>
      </c>
      <c r="AB19" s="98" t="s">
        <v>254</v>
      </c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EQ19" s="2" t="s">
        <v>31</v>
      </c>
      <c r="ES19" s="36" t="s">
        <v>253</v>
      </c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8"/>
    </row>
    <row r="20" spans="1:161" ht="12.75">
      <c r="A20" s="1" t="s">
        <v>282</v>
      </c>
      <c r="K20" s="41">
        <v>6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EQ20" s="2"/>
      <c r="ES20" s="36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8"/>
    </row>
    <row r="21" spans="1:161" ht="14.25" customHeight="1" thickBot="1">
      <c r="A21" s="1" t="s">
        <v>39</v>
      </c>
      <c r="EQ21" s="2" t="s">
        <v>36</v>
      </c>
      <c r="ES21" s="100" t="s">
        <v>37</v>
      </c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2"/>
    </row>
    <row r="22" ht="1.5" customHeight="1"/>
    <row r="23" spans="1:161" s="6" customFormat="1" ht="10.5">
      <c r="A23" s="103" t="s">
        <v>41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</row>
    <row r="24" ht="2.25" customHeight="1"/>
    <row r="25" spans="1:161" ht="11.25">
      <c r="A25" s="61" t="s">
        <v>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2" t="s">
        <v>1</v>
      </c>
      <c r="BY25" s="62"/>
      <c r="BZ25" s="62"/>
      <c r="CA25" s="62"/>
      <c r="CB25" s="62"/>
      <c r="CC25" s="62"/>
      <c r="CD25" s="62"/>
      <c r="CE25" s="62"/>
      <c r="CF25" s="62" t="s">
        <v>2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 t="s">
        <v>239</v>
      </c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1" t="s">
        <v>9</v>
      </c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</row>
    <row r="26" spans="1:161" ht="11.2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55" t="s">
        <v>3</v>
      </c>
      <c r="DG26" s="55"/>
      <c r="DH26" s="55"/>
      <c r="DI26" s="55"/>
      <c r="DJ26" s="55"/>
      <c r="DK26" s="55"/>
      <c r="DL26" s="59" t="s">
        <v>240</v>
      </c>
      <c r="DM26" s="60"/>
      <c r="DN26" s="60"/>
      <c r="DO26" s="56" t="s">
        <v>4</v>
      </c>
      <c r="DP26" s="56"/>
      <c r="DQ26" s="56"/>
      <c r="DR26" s="56"/>
      <c r="DS26" s="55" t="s">
        <v>3</v>
      </c>
      <c r="DT26" s="55"/>
      <c r="DU26" s="55"/>
      <c r="DV26" s="55"/>
      <c r="DW26" s="55"/>
      <c r="DX26" s="55"/>
      <c r="DY26" s="59" t="s">
        <v>273</v>
      </c>
      <c r="DZ26" s="60"/>
      <c r="EA26" s="60"/>
      <c r="EB26" s="56" t="s">
        <v>4</v>
      </c>
      <c r="EC26" s="56"/>
      <c r="ED26" s="56"/>
      <c r="EE26" s="56"/>
      <c r="EF26" s="55" t="s">
        <v>3</v>
      </c>
      <c r="EG26" s="55"/>
      <c r="EH26" s="55"/>
      <c r="EI26" s="55"/>
      <c r="EJ26" s="55"/>
      <c r="EK26" s="55"/>
      <c r="EL26" s="64" t="s">
        <v>285</v>
      </c>
      <c r="EM26" s="65"/>
      <c r="EN26" s="65"/>
      <c r="EO26" s="56" t="s">
        <v>4</v>
      </c>
      <c r="EP26" s="56"/>
      <c r="EQ26" s="56"/>
      <c r="ER26" s="56"/>
      <c r="ES26" s="62" t="s">
        <v>8</v>
      </c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</row>
    <row r="27" spans="1:161" ht="39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54" t="s">
        <v>5</v>
      </c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 t="s">
        <v>6</v>
      </c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 t="s">
        <v>7</v>
      </c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</row>
    <row r="28" spans="1:161" ht="11.25">
      <c r="A28" s="66" t="s">
        <v>10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 t="s">
        <v>11</v>
      </c>
      <c r="BY28" s="66"/>
      <c r="BZ28" s="66"/>
      <c r="CA28" s="66"/>
      <c r="CB28" s="66"/>
      <c r="CC28" s="66"/>
      <c r="CD28" s="66"/>
      <c r="CE28" s="66"/>
      <c r="CF28" s="66" t="s">
        <v>12</v>
      </c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 t="s">
        <v>13</v>
      </c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 t="s">
        <v>14</v>
      </c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 t="s">
        <v>15</v>
      </c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 t="s">
        <v>16</v>
      </c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 t="s">
        <v>17</v>
      </c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</row>
    <row r="29" spans="1:161" ht="12.75" customHeight="1">
      <c r="A29" s="56" t="s">
        <v>42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27" t="s">
        <v>43</v>
      </c>
      <c r="BY29" s="27"/>
      <c r="BZ29" s="27"/>
      <c r="CA29" s="27"/>
      <c r="CB29" s="27"/>
      <c r="CC29" s="27"/>
      <c r="CD29" s="27"/>
      <c r="CE29" s="27"/>
      <c r="CF29" s="27" t="s">
        <v>44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 t="s">
        <v>44</v>
      </c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3">
        <v>3975.59</v>
      </c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3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3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5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</row>
    <row r="30" spans="1:161" ht="12.75" customHeight="1">
      <c r="A30" s="56" t="s">
        <v>45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27" t="s">
        <v>46</v>
      </c>
      <c r="BY30" s="27"/>
      <c r="BZ30" s="27"/>
      <c r="CA30" s="27"/>
      <c r="CB30" s="27"/>
      <c r="CC30" s="27"/>
      <c r="CD30" s="27"/>
      <c r="CE30" s="27"/>
      <c r="CF30" s="27" t="s">
        <v>44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 t="s">
        <v>44</v>
      </c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3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3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3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5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</row>
    <row r="31" spans="1:161" ht="12">
      <c r="A31" s="107" t="s">
        <v>47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4" t="s">
        <v>48</v>
      </c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28">
        <v>100</v>
      </c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3">
        <f>DF35+DF42+DF47</f>
        <v>39383405.72</v>
      </c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3">
        <f>DS35+DS42+DS47</f>
        <v>37186046.11</v>
      </c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3">
        <f>EF35+EF42+EF47</f>
        <v>37186046.11</v>
      </c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5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ht="22.5" customHeight="1">
      <c r="A32" s="105" t="s">
        <v>49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27" t="s">
        <v>50</v>
      </c>
      <c r="BY32" s="27"/>
      <c r="BZ32" s="27"/>
      <c r="CA32" s="27"/>
      <c r="CB32" s="27"/>
      <c r="CC32" s="27"/>
      <c r="CD32" s="27"/>
      <c r="CE32" s="27"/>
      <c r="CF32" s="27" t="s">
        <v>51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8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3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3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3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5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</row>
    <row r="33" spans="1:161" ht="11.25" customHeight="1">
      <c r="A33" s="108" t="s">
        <v>52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27" t="s">
        <v>53</v>
      </c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8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3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3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3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5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</row>
    <row r="34" spans="1:161" ht="11.2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</row>
    <row r="35" spans="1:161" ht="10.5" customHeight="1">
      <c r="A35" s="105" t="s">
        <v>54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27" t="s">
        <v>55</v>
      </c>
      <c r="BY35" s="27"/>
      <c r="BZ35" s="27"/>
      <c r="CA35" s="27"/>
      <c r="CB35" s="27"/>
      <c r="CC35" s="27"/>
      <c r="CD35" s="27"/>
      <c r="CE35" s="27"/>
      <c r="CF35" s="27" t="s">
        <v>56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8">
        <v>131</v>
      </c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3">
        <f>SUM(DF36:DR38)</f>
        <v>39211093.97</v>
      </c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3">
        <f>SUM(DS36:EE38)</f>
        <v>37039326.15</v>
      </c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3">
        <f>SUM(EF36:ER38)</f>
        <v>37039326.15</v>
      </c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5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ht="33.75" customHeight="1">
      <c r="A36" s="109" t="s">
        <v>57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27" t="s">
        <v>58</v>
      </c>
      <c r="BY36" s="27"/>
      <c r="BZ36" s="27"/>
      <c r="CA36" s="27"/>
      <c r="CB36" s="27"/>
      <c r="CC36" s="27"/>
      <c r="CD36" s="27"/>
      <c r="CE36" s="27"/>
      <c r="CF36" s="27" t="s">
        <v>56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31">
        <v>131</v>
      </c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3">
        <v>32106299.63</v>
      </c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3">
        <v>30534726.15</v>
      </c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3">
        <v>30534726.15</v>
      </c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25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</row>
    <row r="37" spans="1:161" ht="22.5" customHeight="1">
      <c r="A37" s="109" t="s">
        <v>60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27" t="s">
        <v>59</v>
      </c>
      <c r="BY37" s="27"/>
      <c r="BZ37" s="27"/>
      <c r="CA37" s="27"/>
      <c r="CB37" s="27"/>
      <c r="CC37" s="27"/>
      <c r="CD37" s="27"/>
      <c r="CE37" s="27"/>
      <c r="CF37" s="27" t="s">
        <v>56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8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3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3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3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5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</row>
    <row r="38" spans="1:161" ht="10.5" customHeight="1">
      <c r="A38" s="35" t="s">
        <v>287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27" t="s">
        <v>288</v>
      </c>
      <c r="BY38" s="27"/>
      <c r="BZ38" s="27"/>
      <c r="CA38" s="27"/>
      <c r="CB38" s="27"/>
      <c r="CC38" s="27"/>
      <c r="CD38" s="27"/>
      <c r="CE38" s="27"/>
      <c r="CF38" s="27" t="s">
        <v>56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8">
        <v>131</v>
      </c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3">
        <v>7104794.34</v>
      </c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3">
        <v>6504600</v>
      </c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3">
        <v>6504600</v>
      </c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5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ht="10.5" customHeight="1">
      <c r="A39" s="105" t="s">
        <v>61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27" t="s">
        <v>62</v>
      </c>
      <c r="BY39" s="27"/>
      <c r="BZ39" s="27"/>
      <c r="CA39" s="27"/>
      <c r="CB39" s="27"/>
      <c r="CC39" s="27"/>
      <c r="CD39" s="27"/>
      <c r="CE39" s="27"/>
      <c r="CF39" s="27" t="s">
        <v>63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8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3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3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3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5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</row>
    <row r="40" spans="1:161" ht="10.5" customHeight="1">
      <c r="A40" s="108" t="s">
        <v>52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27" t="s">
        <v>64</v>
      </c>
      <c r="BY40" s="27"/>
      <c r="BZ40" s="27"/>
      <c r="CA40" s="27"/>
      <c r="CB40" s="27"/>
      <c r="CC40" s="27"/>
      <c r="CD40" s="27"/>
      <c r="CE40" s="27"/>
      <c r="CF40" s="27" t="s">
        <v>63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8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3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3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3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5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</row>
    <row r="41" spans="1:161" ht="10.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</row>
    <row r="42" spans="1:161" ht="10.5" customHeight="1">
      <c r="A42" s="105" t="s">
        <v>65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27" t="s">
        <v>66</v>
      </c>
      <c r="BY42" s="27"/>
      <c r="BZ42" s="27"/>
      <c r="CA42" s="27"/>
      <c r="CB42" s="27"/>
      <c r="CC42" s="27"/>
      <c r="CD42" s="27"/>
      <c r="CE42" s="27"/>
      <c r="CF42" s="27" t="s">
        <v>67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8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3">
        <f>SUM(DF43:DR46)</f>
        <v>172311.75</v>
      </c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3">
        <f>SUM(DS43:EE46)</f>
        <v>146719.96</v>
      </c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3">
        <f>SUM(EF43:ER46)</f>
        <v>146719.96</v>
      </c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5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</row>
    <row r="43" spans="1:161" ht="10.5" customHeight="1">
      <c r="A43" s="35" t="s">
        <v>289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27" t="s">
        <v>283</v>
      </c>
      <c r="BY43" s="27"/>
      <c r="BZ43" s="27"/>
      <c r="CA43" s="27"/>
      <c r="CB43" s="27"/>
      <c r="CC43" s="27"/>
      <c r="CD43" s="27"/>
      <c r="CE43" s="27"/>
      <c r="CF43" s="27" t="s">
        <v>67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31">
        <v>151</v>
      </c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3">
        <v>171311.75</v>
      </c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3">
        <v>146719.96</v>
      </c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3">
        <v>146719.96</v>
      </c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25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</row>
    <row r="44" spans="1:161" ht="10.5" customHeight="1">
      <c r="A44" s="35" t="s">
        <v>71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ht="10.5" customHeight="1">
      <c r="A45" s="109" t="s">
        <v>72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27" t="s">
        <v>284</v>
      </c>
      <c r="BY45" s="27"/>
      <c r="BZ45" s="27"/>
      <c r="CA45" s="27"/>
      <c r="CB45" s="27"/>
      <c r="CC45" s="27"/>
      <c r="CD45" s="27"/>
      <c r="CE45" s="27"/>
      <c r="CF45" s="27" t="s">
        <v>67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8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3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3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3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5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</row>
    <row r="46" spans="1:161" ht="21" customHeight="1">
      <c r="A46" s="110" t="s">
        <v>290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2"/>
      <c r="BX46" s="27" t="s">
        <v>291</v>
      </c>
      <c r="BY46" s="27"/>
      <c r="BZ46" s="27"/>
      <c r="CA46" s="27"/>
      <c r="CB46" s="27"/>
      <c r="CC46" s="27"/>
      <c r="CD46" s="27"/>
      <c r="CE46" s="27"/>
      <c r="CF46" s="27" t="s">
        <v>67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8">
        <v>151</v>
      </c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3">
        <v>1000</v>
      </c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3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3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5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</row>
    <row r="47" spans="1:161" ht="10.5" customHeight="1">
      <c r="A47" s="105" t="s">
        <v>68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27" t="s">
        <v>69</v>
      </c>
      <c r="BY47" s="27"/>
      <c r="BZ47" s="27"/>
      <c r="CA47" s="27"/>
      <c r="CB47" s="27"/>
      <c r="CC47" s="27"/>
      <c r="CD47" s="27"/>
      <c r="CE47" s="27"/>
      <c r="CF47" s="27" t="s">
        <v>70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8">
        <v>181</v>
      </c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3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3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3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5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</row>
    <row r="48" spans="1:161" ht="10.5" customHeight="1">
      <c r="A48" s="35" t="s">
        <v>52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27"/>
      <c r="BY48" s="27"/>
      <c r="BZ48" s="27"/>
      <c r="CA48" s="27"/>
      <c r="CB48" s="27"/>
      <c r="CC48" s="27"/>
      <c r="CD48" s="27"/>
      <c r="CE48" s="27"/>
      <c r="CF48" s="27" t="s">
        <v>70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31">
        <v>181</v>
      </c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3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3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3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25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</row>
    <row r="49" spans="1:161" ht="10.5" customHeight="1">
      <c r="A49" s="105" t="s">
        <v>73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27" t="s">
        <v>292</v>
      </c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8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3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3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3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5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</row>
    <row r="50" spans="1:161" ht="10.5" customHeight="1">
      <c r="A50" s="35" t="s">
        <v>293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113" t="s">
        <v>294</v>
      </c>
      <c r="BY50" s="114"/>
      <c r="BZ50" s="114"/>
      <c r="CA50" s="114"/>
      <c r="CB50" s="114"/>
      <c r="CC50" s="114"/>
      <c r="CD50" s="114"/>
      <c r="CE50" s="115"/>
      <c r="CF50" s="27" t="s">
        <v>295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8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3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3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3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5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</row>
    <row r="51" spans="1:161" ht="10.5" customHeight="1">
      <c r="A51" s="35" t="s">
        <v>296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116"/>
      <c r="BY51" s="117"/>
      <c r="BZ51" s="117"/>
      <c r="CA51" s="117"/>
      <c r="CB51" s="117"/>
      <c r="CC51" s="117"/>
      <c r="CD51" s="117"/>
      <c r="CE51" s="118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</row>
    <row r="52" spans="1:161" ht="12.75" customHeight="1">
      <c r="A52" s="105" t="s">
        <v>74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27" t="s">
        <v>297</v>
      </c>
      <c r="BY52" s="27"/>
      <c r="BZ52" s="27"/>
      <c r="CA52" s="27"/>
      <c r="CB52" s="27"/>
      <c r="CC52" s="27"/>
      <c r="CD52" s="27"/>
      <c r="CE52" s="27"/>
      <c r="CF52" s="27" t="s">
        <v>44</v>
      </c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8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3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3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3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5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</row>
    <row r="53" spans="1:161" ht="21" customHeight="1">
      <c r="A53" s="109" t="s">
        <v>298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27" t="s">
        <v>299</v>
      </c>
      <c r="BY53" s="27"/>
      <c r="BZ53" s="27"/>
      <c r="CA53" s="27"/>
      <c r="CB53" s="27"/>
      <c r="CC53" s="27"/>
      <c r="CD53" s="27"/>
      <c r="CE53" s="27"/>
      <c r="CF53" s="27" t="s">
        <v>75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8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3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3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3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30" t="s">
        <v>44</v>
      </c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</row>
    <row r="54" spans="1:161" ht="10.5" customHeight="1">
      <c r="A54" s="109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8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3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3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3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</row>
    <row r="55" spans="1:161" ht="10.5" customHeight="1">
      <c r="A55" s="107" t="s">
        <v>76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4" t="s">
        <v>77</v>
      </c>
      <c r="BY55" s="104"/>
      <c r="BZ55" s="104"/>
      <c r="CA55" s="104"/>
      <c r="CB55" s="104"/>
      <c r="CC55" s="104"/>
      <c r="CD55" s="104"/>
      <c r="CE55" s="104"/>
      <c r="CF55" s="104" t="s">
        <v>44</v>
      </c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28">
        <v>200</v>
      </c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3">
        <f>DF56+DF75+DF85</f>
        <v>39387381.31</v>
      </c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3">
        <f>DS56+DS75+DS85</f>
        <v>37186046.11</v>
      </c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3">
        <f>EF56+EF75+EF85</f>
        <v>37186046.11</v>
      </c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</row>
    <row r="56" spans="1:161" ht="22.5" customHeight="1">
      <c r="A56" s="119" t="s">
        <v>78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27" t="s">
        <v>79</v>
      </c>
      <c r="BY56" s="27"/>
      <c r="BZ56" s="27"/>
      <c r="CA56" s="27"/>
      <c r="CB56" s="27"/>
      <c r="CC56" s="27"/>
      <c r="CD56" s="27"/>
      <c r="CE56" s="27"/>
      <c r="CF56" s="27" t="s">
        <v>44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120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33">
        <f>DF57+DF58+DF59+DF60</f>
        <v>27635231.770000003</v>
      </c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3">
        <f>DS57+DS58+DS59+DS60</f>
        <v>25971636.61</v>
      </c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3">
        <f>EF57+EF58+EF59+EF60</f>
        <v>25971636.61</v>
      </c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0" t="s">
        <v>44</v>
      </c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</row>
    <row r="57" spans="1:161" ht="22.5" customHeight="1">
      <c r="A57" s="109" t="s">
        <v>80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27" t="s">
        <v>81</v>
      </c>
      <c r="BY57" s="27"/>
      <c r="BZ57" s="27"/>
      <c r="CA57" s="27"/>
      <c r="CB57" s="27"/>
      <c r="CC57" s="27"/>
      <c r="CD57" s="27"/>
      <c r="CE57" s="27"/>
      <c r="CF57" s="27" t="s">
        <v>82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31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3">
        <f>2125111.26+15000+20000+18754870.51+120000+2652.81+50403.32+168525.76</f>
        <v>21256563.660000004</v>
      </c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3">
        <f>2308250.85+15000+12000+17538950+100000</f>
        <v>19974200.85</v>
      </c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3">
        <f>2308250.85+15000+12000+17538950+100000</f>
        <v>19974200.85</v>
      </c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0" t="s">
        <v>44</v>
      </c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</row>
    <row r="58" spans="1:161" ht="10.5" customHeight="1">
      <c r="A58" s="109" t="s">
        <v>83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27" t="s">
        <v>84</v>
      </c>
      <c r="BY58" s="27"/>
      <c r="BZ58" s="27"/>
      <c r="CA58" s="27"/>
      <c r="CB58" s="27"/>
      <c r="CC58" s="27"/>
      <c r="CD58" s="27"/>
      <c r="CE58" s="27"/>
      <c r="CF58" s="27" t="s">
        <v>85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31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3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3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3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0" t="s">
        <v>44</v>
      </c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</row>
    <row r="59" spans="1:161" ht="22.5" customHeight="1">
      <c r="A59" s="109" t="s">
        <v>86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27" t="s">
        <v>87</v>
      </c>
      <c r="BY59" s="27"/>
      <c r="BZ59" s="27"/>
      <c r="CA59" s="27"/>
      <c r="CB59" s="27"/>
      <c r="CC59" s="27"/>
      <c r="CD59" s="27"/>
      <c r="CE59" s="27"/>
      <c r="CF59" s="27" t="s">
        <v>88</v>
      </c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31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3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3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3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0" t="s">
        <v>44</v>
      </c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</row>
    <row r="60" spans="1:161" ht="22.5" customHeight="1">
      <c r="A60" s="109" t="s">
        <v>89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27" t="s">
        <v>90</v>
      </c>
      <c r="BY60" s="27"/>
      <c r="BZ60" s="27"/>
      <c r="CA60" s="27"/>
      <c r="CB60" s="27"/>
      <c r="CC60" s="27"/>
      <c r="CD60" s="27"/>
      <c r="CE60" s="27"/>
      <c r="CF60" s="27" t="s">
        <v>91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31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3">
        <f>DF61</f>
        <v>6378668.110000001</v>
      </c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3">
        <f>DS61</f>
        <v>5997435.76</v>
      </c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3">
        <f>EF61</f>
        <v>5997435.76</v>
      </c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0" t="s">
        <v>44</v>
      </c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</row>
    <row r="61" spans="1:161" ht="22.5" customHeight="1">
      <c r="A61" s="122" t="s">
        <v>92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27" t="s">
        <v>93</v>
      </c>
      <c r="BY61" s="27"/>
      <c r="BZ61" s="27"/>
      <c r="CA61" s="27"/>
      <c r="CB61" s="27"/>
      <c r="CC61" s="27"/>
      <c r="CD61" s="27"/>
      <c r="CE61" s="27"/>
      <c r="CF61" s="27" t="s">
        <v>91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124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33">
        <f>641782.4+6040+5663927.98+801.15+15221.8+50894.78</f>
        <v>6378668.110000001</v>
      </c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3">
        <f>697091.76+3624+5296720</f>
        <v>5997435.76</v>
      </c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3">
        <f>697091.76+3624+5296720</f>
        <v>5997435.76</v>
      </c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0" t="s">
        <v>44</v>
      </c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</row>
    <row r="62" spans="1:161" ht="10.5" customHeight="1">
      <c r="A62" s="122" t="s">
        <v>94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27" t="s">
        <v>95</v>
      </c>
      <c r="BY62" s="27"/>
      <c r="BZ62" s="27"/>
      <c r="CA62" s="27"/>
      <c r="CB62" s="27"/>
      <c r="CC62" s="27"/>
      <c r="CD62" s="27"/>
      <c r="CE62" s="27"/>
      <c r="CF62" s="27" t="s">
        <v>91</v>
      </c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8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3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3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3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30" t="s">
        <v>44</v>
      </c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</row>
    <row r="63" spans="1:161" ht="10.5" customHeight="1">
      <c r="A63" s="109" t="s">
        <v>96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27" t="s">
        <v>97</v>
      </c>
      <c r="BY63" s="27"/>
      <c r="BZ63" s="27"/>
      <c r="CA63" s="27"/>
      <c r="CB63" s="27"/>
      <c r="CC63" s="27"/>
      <c r="CD63" s="27"/>
      <c r="CE63" s="27"/>
      <c r="CF63" s="27" t="s">
        <v>98</v>
      </c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8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3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3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3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30" t="s">
        <v>44</v>
      </c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</row>
    <row r="64" spans="1:161" ht="10.5" customHeight="1">
      <c r="A64" s="109" t="s">
        <v>99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27" t="s">
        <v>100</v>
      </c>
      <c r="BY64" s="27"/>
      <c r="BZ64" s="27"/>
      <c r="CA64" s="27"/>
      <c r="CB64" s="27"/>
      <c r="CC64" s="27"/>
      <c r="CD64" s="27"/>
      <c r="CE64" s="27"/>
      <c r="CF64" s="27" t="s">
        <v>101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8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3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3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3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30" t="s">
        <v>44</v>
      </c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</row>
    <row r="65" spans="1:161" ht="21" customHeight="1">
      <c r="A65" s="109" t="s">
        <v>102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27" t="s">
        <v>103</v>
      </c>
      <c r="BY65" s="27"/>
      <c r="BZ65" s="27"/>
      <c r="CA65" s="27"/>
      <c r="CB65" s="27"/>
      <c r="CC65" s="27"/>
      <c r="CD65" s="27"/>
      <c r="CE65" s="27"/>
      <c r="CF65" s="27" t="s">
        <v>104</v>
      </c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8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3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3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3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30" t="s">
        <v>44</v>
      </c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</row>
    <row r="66" spans="1:161" ht="21.75" customHeight="1">
      <c r="A66" s="122" t="s">
        <v>105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27" t="s">
        <v>106</v>
      </c>
      <c r="BY66" s="27"/>
      <c r="BZ66" s="27"/>
      <c r="CA66" s="27"/>
      <c r="CB66" s="27"/>
      <c r="CC66" s="27"/>
      <c r="CD66" s="27"/>
      <c r="CE66" s="27"/>
      <c r="CF66" s="27" t="s">
        <v>104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8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3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3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3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30" t="s">
        <v>44</v>
      </c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</row>
    <row r="67" spans="1:161" ht="10.5" customHeight="1">
      <c r="A67" s="122" t="s">
        <v>107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27" t="s">
        <v>108</v>
      </c>
      <c r="BY67" s="27"/>
      <c r="BZ67" s="27"/>
      <c r="CA67" s="27"/>
      <c r="CB67" s="27"/>
      <c r="CC67" s="27"/>
      <c r="CD67" s="27"/>
      <c r="CE67" s="27"/>
      <c r="CF67" s="27" t="s">
        <v>104</v>
      </c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8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3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3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3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30" t="s">
        <v>44</v>
      </c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</row>
    <row r="68" spans="1:161" ht="10.5" customHeight="1">
      <c r="A68" s="105" t="s">
        <v>109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27" t="s">
        <v>110</v>
      </c>
      <c r="BY68" s="27"/>
      <c r="BZ68" s="27"/>
      <c r="CA68" s="27"/>
      <c r="CB68" s="27"/>
      <c r="CC68" s="27"/>
      <c r="CD68" s="27"/>
      <c r="CE68" s="27"/>
      <c r="CF68" s="27" t="s">
        <v>111</v>
      </c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8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3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3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3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30" t="s">
        <v>44</v>
      </c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</row>
    <row r="69" spans="1:161" ht="21.75" customHeight="1">
      <c r="A69" s="109" t="s">
        <v>112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27" t="s">
        <v>113</v>
      </c>
      <c r="BY69" s="27"/>
      <c r="BZ69" s="27"/>
      <c r="CA69" s="27"/>
      <c r="CB69" s="27"/>
      <c r="CC69" s="27"/>
      <c r="CD69" s="27"/>
      <c r="CE69" s="27"/>
      <c r="CF69" s="27" t="s">
        <v>114</v>
      </c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8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3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3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3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30" t="s">
        <v>44</v>
      </c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</row>
    <row r="70" spans="1:161" ht="33.75" customHeight="1">
      <c r="A70" s="122" t="s">
        <v>115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27" t="s">
        <v>116</v>
      </c>
      <c r="BY70" s="27"/>
      <c r="BZ70" s="27"/>
      <c r="CA70" s="27"/>
      <c r="CB70" s="27"/>
      <c r="CC70" s="27"/>
      <c r="CD70" s="27"/>
      <c r="CE70" s="27"/>
      <c r="CF70" s="27" t="s">
        <v>117</v>
      </c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8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3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3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3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30" t="s">
        <v>44</v>
      </c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</row>
    <row r="71" spans="1:161" ht="10.5" customHeight="1">
      <c r="A71" s="122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8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3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3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3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126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</row>
    <row r="72" spans="1:161" ht="21.75" customHeight="1">
      <c r="A72" s="109" t="s">
        <v>118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27" t="s">
        <v>119</v>
      </c>
      <c r="BY72" s="27"/>
      <c r="BZ72" s="27"/>
      <c r="CA72" s="27"/>
      <c r="CB72" s="27"/>
      <c r="CC72" s="27"/>
      <c r="CD72" s="27"/>
      <c r="CE72" s="27"/>
      <c r="CF72" s="27" t="s">
        <v>120</v>
      </c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8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3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3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3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30" t="s">
        <v>44</v>
      </c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</row>
    <row r="73" spans="1:161" ht="33.75" customHeight="1">
      <c r="A73" s="109" t="s">
        <v>121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27" t="s">
        <v>122</v>
      </c>
      <c r="BY73" s="27"/>
      <c r="BZ73" s="27"/>
      <c r="CA73" s="27"/>
      <c r="CB73" s="27"/>
      <c r="CC73" s="27"/>
      <c r="CD73" s="27"/>
      <c r="CE73" s="27"/>
      <c r="CF73" s="27" t="s">
        <v>123</v>
      </c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8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3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3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3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30" t="s">
        <v>44</v>
      </c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</row>
    <row r="74" spans="1:161" ht="10.5" customHeight="1">
      <c r="A74" s="109" t="s">
        <v>124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27" t="s">
        <v>125</v>
      </c>
      <c r="BY74" s="27"/>
      <c r="BZ74" s="27"/>
      <c r="CA74" s="27"/>
      <c r="CB74" s="27"/>
      <c r="CC74" s="27"/>
      <c r="CD74" s="27"/>
      <c r="CE74" s="27"/>
      <c r="CF74" s="27" t="s">
        <v>126</v>
      </c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8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3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3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3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30" t="s">
        <v>44</v>
      </c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</row>
    <row r="75" spans="1:161" ht="10.5" customHeight="1">
      <c r="A75" s="105" t="s">
        <v>127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27" t="s">
        <v>128</v>
      </c>
      <c r="BY75" s="27"/>
      <c r="BZ75" s="27"/>
      <c r="CA75" s="27"/>
      <c r="CB75" s="27"/>
      <c r="CC75" s="27"/>
      <c r="CD75" s="27"/>
      <c r="CE75" s="27"/>
      <c r="CF75" s="27" t="s">
        <v>129</v>
      </c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8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3">
        <f>SUM(DF76:DR78)</f>
        <v>384452</v>
      </c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3">
        <f>SUM(DS76:EE78)</f>
        <v>384437</v>
      </c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3">
        <f>SUM(EF76:ER78)</f>
        <v>384437</v>
      </c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30" t="s">
        <v>44</v>
      </c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</row>
    <row r="76" spans="1:161" ht="21.75" customHeight="1">
      <c r="A76" s="109" t="s">
        <v>130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27" t="s">
        <v>131</v>
      </c>
      <c r="BY76" s="27"/>
      <c r="BZ76" s="27"/>
      <c r="CA76" s="27"/>
      <c r="CB76" s="27"/>
      <c r="CC76" s="27"/>
      <c r="CD76" s="27"/>
      <c r="CE76" s="27"/>
      <c r="CF76" s="27" t="s">
        <v>132</v>
      </c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31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3">
        <v>384452</v>
      </c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3">
        <v>384437</v>
      </c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3">
        <v>384437</v>
      </c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0" t="s">
        <v>44</v>
      </c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</row>
    <row r="77" spans="1:161" ht="21.75" customHeight="1">
      <c r="A77" s="109" t="s">
        <v>133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27" t="s">
        <v>134</v>
      </c>
      <c r="BY77" s="27"/>
      <c r="BZ77" s="27"/>
      <c r="CA77" s="27"/>
      <c r="CB77" s="27"/>
      <c r="CC77" s="27"/>
      <c r="CD77" s="27"/>
      <c r="CE77" s="27"/>
      <c r="CF77" s="27" t="s">
        <v>135</v>
      </c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31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23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3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3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30" t="s">
        <v>44</v>
      </c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</row>
    <row r="78" spans="1:161" ht="10.5" customHeight="1">
      <c r="A78" s="109" t="s">
        <v>136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27" t="s">
        <v>137</v>
      </c>
      <c r="BY78" s="27"/>
      <c r="BZ78" s="27"/>
      <c r="CA78" s="27"/>
      <c r="CB78" s="27"/>
      <c r="CC78" s="27"/>
      <c r="CD78" s="27"/>
      <c r="CE78" s="27"/>
      <c r="CF78" s="27" t="s">
        <v>138</v>
      </c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8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3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3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3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30" t="s">
        <v>44</v>
      </c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</row>
    <row r="79" spans="1:161" ht="10.5" customHeight="1">
      <c r="A79" s="105" t="s">
        <v>139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27" t="s">
        <v>140</v>
      </c>
      <c r="BY79" s="27"/>
      <c r="BZ79" s="27"/>
      <c r="CA79" s="27"/>
      <c r="CB79" s="27"/>
      <c r="CC79" s="27"/>
      <c r="CD79" s="27"/>
      <c r="CE79" s="27"/>
      <c r="CF79" s="27" t="s">
        <v>44</v>
      </c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8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3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3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3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30" t="s">
        <v>44</v>
      </c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</row>
    <row r="80" spans="1:161" ht="21.75" customHeight="1">
      <c r="A80" s="109" t="s">
        <v>141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27" t="s">
        <v>142</v>
      </c>
      <c r="BY80" s="27"/>
      <c r="BZ80" s="27"/>
      <c r="CA80" s="27"/>
      <c r="CB80" s="27"/>
      <c r="CC80" s="27"/>
      <c r="CD80" s="27"/>
      <c r="CE80" s="27"/>
      <c r="CF80" s="27" t="s">
        <v>143</v>
      </c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8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3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3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3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30" t="s">
        <v>44</v>
      </c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</row>
    <row r="81" spans="1:161" ht="10.5" customHeight="1">
      <c r="A81" s="109" t="s">
        <v>144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27" t="s">
        <v>145</v>
      </c>
      <c r="BY81" s="27"/>
      <c r="BZ81" s="27"/>
      <c r="CA81" s="27"/>
      <c r="CB81" s="27"/>
      <c r="CC81" s="27"/>
      <c r="CD81" s="27"/>
      <c r="CE81" s="27"/>
      <c r="CF81" s="27" t="s">
        <v>146</v>
      </c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8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3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3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3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30" t="s">
        <v>44</v>
      </c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</row>
    <row r="82" spans="1:161" ht="21.75" customHeight="1">
      <c r="A82" s="109" t="s">
        <v>147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27" t="s">
        <v>148</v>
      </c>
      <c r="BY82" s="27"/>
      <c r="BZ82" s="27"/>
      <c r="CA82" s="27"/>
      <c r="CB82" s="27"/>
      <c r="CC82" s="27"/>
      <c r="CD82" s="27"/>
      <c r="CE82" s="27"/>
      <c r="CF82" s="27" t="s">
        <v>149</v>
      </c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8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3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3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3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30" t="s">
        <v>44</v>
      </c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</row>
    <row r="83" spans="1:161" ht="10.5" customHeight="1">
      <c r="A83" s="105" t="s">
        <v>150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27" t="s">
        <v>151</v>
      </c>
      <c r="BY83" s="27"/>
      <c r="BZ83" s="27"/>
      <c r="CA83" s="27"/>
      <c r="CB83" s="27"/>
      <c r="CC83" s="27"/>
      <c r="CD83" s="27"/>
      <c r="CE83" s="27"/>
      <c r="CF83" s="27" t="s">
        <v>44</v>
      </c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8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3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3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3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30" t="s">
        <v>44</v>
      </c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</row>
    <row r="84" spans="1:161" ht="21.75" customHeight="1">
      <c r="A84" s="109" t="s">
        <v>152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27" t="s">
        <v>153</v>
      </c>
      <c r="BY84" s="27"/>
      <c r="BZ84" s="27"/>
      <c r="CA84" s="27"/>
      <c r="CB84" s="27"/>
      <c r="CC84" s="27"/>
      <c r="CD84" s="27"/>
      <c r="CE84" s="27"/>
      <c r="CF84" s="27" t="s">
        <v>154</v>
      </c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8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3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3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3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30" t="s">
        <v>44</v>
      </c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</row>
    <row r="85" spans="1:161" ht="12.75" customHeight="1">
      <c r="A85" s="105" t="s">
        <v>155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27" t="s">
        <v>156</v>
      </c>
      <c r="BY85" s="27"/>
      <c r="BZ85" s="27"/>
      <c r="CA85" s="27"/>
      <c r="CB85" s="27"/>
      <c r="CC85" s="27"/>
      <c r="CD85" s="27"/>
      <c r="CE85" s="27"/>
      <c r="CF85" s="27" t="s">
        <v>44</v>
      </c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8">
        <v>220</v>
      </c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3">
        <f>DF86+DF87+DF88+DF89+DF101</f>
        <v>11367697.540000001</v>
      </c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3">
        <f>DS86+DS87+DS88+DS89+DS101</f>
        <v>10829972.5</v>
      </c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3">
        <f>EF86+EF87+EF88+EF89+EF101</f>
        <v>10829972.5</v>
      </c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47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</row>
    <row r="86" spans="1:161" ht="21.75" customHeight="1">
      <c r="A86" s="109" t="s">
        <v>157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27" t="s">
        <v>158</v>
      </c>
      <c r="BY86" s="27"/>
      <c r="BZ86" s="27"/>
      <c r="CA86" s="27"/>
      <c r="CB86" s="27"/>
      <c r="CC86" s="27"/>
      <c r="CD86" s="27"/>
      <c r="CE86" s="27"/>
      <c r="CF86" s="27" t="s">
        <v>159</v>
      </c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8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3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3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3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47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</row>
    <row r="87" spans="1:161" ht="10.5" customHeight="1">
      <c r="A87" s="109" t="s">
        <v>160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27" t="s">
        <v>161</v>
      </c>
      <c r="BY87" s="27"/>
      <c r="BZ87" s="27"/>
      <c r="CA87" s="27"/>
      <c r="CB87" s="27"/>
      <c r="CC87" s="27"/>
      <c r="CD87" s="27"/>
      <c r="CE87" s="27"/>
      <c r="CF87" s="27" t="s">
        <v>162</v>
      </c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8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3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3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3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47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</row>
    <row r="88" spans="1:161" ht="21.75" customHeight="1">
      <c r="A88" s="109" t="s">
        <v>163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27" t="s">
        <v>164</v>
      </c>
      <c r="BY88" s="27"/>
      <c r="BZ88" s="27"/>
      <c r="CA88" s="27"/>
      <c r="CB88" s="27"/>
      <c r="CC88" s="27"/>
      <c r="CD88" s="27"/>
      <c r="CE88" s="27"/>
      <c r="CF88" s="27" t="s">
        <v>165</v>
      </c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8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3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3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3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47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</row>
    <row r="89" spans="1:161" ht="11.25" customHeight="1">
      <c r="A89" s="109" t="s">
        <v>166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27" t="s">
        <v>167</v>
      </c>
      <c r="BY89" s="27"/>
      <c r="BZ89" s="27"/>
      <c r="CA89" s="27"/>
      <c r="CB89" s="27"/>
      <c r="CC89" s="27"/>
      <c r="CD89" s="27"/>
      <c r="CE89" s="27"/>
      <c r="CF89" s="27" t="s">
        <v>168</v>
      </c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8">
        <v>220</v>
      </c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3">
        <f>SUM(DF91:DR100)</f>
        <v>8555029.3</v>
      </c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3">
        <f>SUM(DS91:EE100)</f>
        <v>7988522.5</v>
      </c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3">
        <f>SUM(EF91:ER100)</f>
        <v>7988522.5</v>
      </c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47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</row>
    <row r="90" spans="1:161" ht="11.25" customHeight="1">
      <c r="A90" s="123" t="s">
        <v>169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8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3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3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3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47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</row>
    <row r="91" spans="1:161" ht="11.25" customHeight="1">
      <c r="A91" s="128" t="s">
        <v>241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45" t="s">
        <v>245</v>
      </c>
      <c r="BY91" s="46"/>
      <c r="BZ91" s="46"/>
      <c r="CA91" s="46"/>
      <c r="CB91" s="46"/>
      <c r="CC91" s="46"/>
      <c r="CD91" s="46"/>
      <c r="CE91" s="46"/>
      <c r="CF91" s="45" t="s">
        <v>168</v>
      </c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28">
        <v>221</v>
      </c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3">
        <v>18000</v>
      </c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3">
        <v>16000</v>
      </c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3">
        <v>16000</v>
      </c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49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</row>
    <row r="92" spans="1:161" ht="11.25" customHeight="1">
      <c r="A92" s="128" t="s">
        <v>242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45" t="s">
        <v>246</v>
      </c>
      <c r="BY92" s="46"/>
      <c r="BZ92" s="46"/>
      <c r="CA92" s="46"/>
      <c r="CB92" s="46"/>
      <c r="CC92" s="46"/>
      <c r="CD92" s="46"/>
      <c r="CE92" s="46"/>
      <c r="CF92" s="45" t="s">
        <v>168</v>
      </c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28">
        <v>223</v>
      </c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3">
        <v>352031.32</v>
      </c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3">
        <v>321122.54</v>
      </c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3">
        <v>321122.54</v>
      </c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49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</row>
    <row r="93" spans="1:161" ht="11.25" customHeight="1">
      <c r="A93" s="43" t="s">
        <v>243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5" t="s">
        <v>247</v>
      </c>
      <c r="BY93" s="46"/>
      <c r="BZ93" s="46"/>
      <c r="CA93" s="46"/>
      <c r="CB93" s="46"/>
      <c r="CC93" s="46"/>
      <c r="CD93" s="46"/>
      <c r="CE93" s="46"/>
      <c r="CF93" s="45" t="s">
        <v>168</v>
      </c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28">
        <v>225</v>
      </c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3">
        <f>91836.08+132481.75+24018</f>
        <v>248335.83000000002</v>
      </c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3">
        <f>67677.75+51839.96+14600</f>
        <v>134117.71</v>
      </c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3">
        <f>67677.75+51839.96+14600</f>
        <v>134117.71</v>
      </c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49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</row>
    <row r="94" spans="1:161" ht="11.25" customHeight="1">
      <c r="A94" s="128" t="s">
        <v>244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45" t="s">
        <v>248</v>
      </c>
      <c r="BY94" s="46"/>
      <c r="BZ94" s="46"/>
      <c r="CA94" s="46"/>
      <c r="CB94" s="46"/>
      <c r="CC94" s="46"/>
      <c r="CD94" s="46"/>
      <c r="CE94" s="46"/>
      <c r="CF94" s="45" t="s">
        <v>168</v>
      </c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28">
        <v>226</v>
      </c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3">
        <f>135354+100000+4975.59</f>
        <v>240329.59</v>
      </c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3">
        <f>110502.25+100000</f>
        <v>210502.25</v>
      </c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3">
        <f>110502.25+100000</f>
        <v>210502.25</v>
      </c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49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</row>
    <row r="95" spans="1:161" ht="11.25" customHeight="1">
      <c r="A95" s="128" t="s">
        <v>274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51" t="s">
        <v>249</v>
      </c>
      <c r="BY95" s="52"/>
      <c r="BZ95" s="52"/>
      <c r="CA95" s="52"/>
      <c r="CB95" s="52"/>
      <c r="CC95" s="52"/>
      <c r="CD95" s="52"/>
      <c r="CE95" s="53"/>
      <c r="CF95" s="45" t="s">
        <v>168</v>
      </c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31">
        <v>228</v>
      </c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3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3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3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49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</row>
    <row r="96" spans="1:161" ht="11.25" customHeight="1">
      <c r="A96" s="128" t="s">
        <v>255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51" t="s">
        <v>267</v>
      </c>
      <c r="BY96" s="52"/>
      <c r="BZ96" s="52"/>
      <c r="CA96" s="52"/>
      <c r="CB96" s="52"/>
      <c r="CC96" s="52"/>
      <c r="CD96" s="52"/>
      <c r="CE96" s="53"/>
      <c r="CF96" s="45" t="s">
        <v>168</v>
      </c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28">
        <v>310</v>
      </c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3">
        <f>469600+148722.9</f>
        <v>618322.9</v>
      </c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3">
        <f>469600+56050</f>
        <v>525650</v>
      </c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3">
        <f>469600+56050</f>
        <v>525650</v>
      </c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49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</row>
    <row r="97" spans="1:161" ht="11.25" customHeight="1">
      <c r="A97" s="128" t="s">
        <v>256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51" t="s">
        <v>268</v>
      </c>
      <c r="BY97" s="52"/>
      <c r="BZ97" s="52"/>
      <c r="CA97" s="52"/>
      <c r="CB97" s="52"/>
      <c r="CC97" s="52"/>
      <c r="CD97" s="52"/>
      <c r="CE97" s="53"/>
      <c r="CF97" s="45" t="s">
        <v>168</v>
      </c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28">
        <v>342</v>
      </c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3">
        <f>37300+430202.9+5990000</f>
        <v>6457502.9</v>
      </c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3">
        <f>35300+300000+5990000</f>
        <v>6325300</v>
      </c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3">
        <f>35300+300000+5990000</f>
        <v>6325300</v>
      </c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49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</row>
    <row r="98" spans="1:161" ht="11.25" customHeight="1">
      <c r="A98" s="128" t="s">
        <v>327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45" t="s">
        <v>268</v>
      </c>
      <c r="BY98" s="46"/>
      <c r="BZ98" s="46"/>
      <c r="CA98" s="46"/>
      <c r="CB98" s="46"/>
      <c r="CC98" s="46"/>
      <c r="CD98" s="46"/>
      <c r="CE98" s="46"/>
      <c r="CF98" s="45" t="s">
        <v>168</v>
      </c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31">
        <v>344</v>
      </c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3">
        <f>25933.56+50000</f>
        <v>75933.56</v>
      </c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3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3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49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</row>
    <row r="99" spans="1:161" ht="11.25" customHeight="1">
      <c r="A99" s="128" t="s">
        <v>257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51" t="s">
        <v>269</v>
      </c>
      <c r="BY99" s="52"/>
      <c r="BZ99" s="52"/>
      <c r="CA99" s="52"/>
      <c r="CB99" s="52"/>
      <c r="CC99" s="52"/>
      <c r="CD99" s="52"/>
      <c r="CE99" s="53"/>
      <c r="CF99" s="45" t="s">
        <v>168</v>
      </c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28">
        <v>345</v>
      </c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3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3">
        <v>100000</v>
      </c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3">
        <v>100000</v>
      </c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49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</row>
    <row r="100" spans="1:161" ht="11.25" customHeight="1">
      <c r="A100" s="128" t="s">
        <v>270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45" t="s">
        <v>275</v>
      </c>
      <c r="BY100" s="46"/>
      <c r="BZ100" s="46"/>
      <c r="CA100" s="46"/>
      <c r="CB100" s="46"/>
      <c r="CC100" s="46"/>
      <c r="CD100" s="46"/>
      <c r="CE100" s="46"/>
      <c r="CF100" s="45" t="s">
        <v>168</v>
      </c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28">
        <v>346</v>
      </c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3">
        <f>252300+1530+100161.2+190582</f>
        <v>544573.2</v>
      </c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3">
        <f>252300+3530+100000</f>
        <v>355830</v>
      </c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3">
        <f>252300+3530+100000</f>
        <v>355830</v>
      </c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49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</row>
    <row r="101" spans="1:161" ht="11.25" customHeight="1">
      <c r="A101" s="131" t="s">
        <v>276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45" t="s">
        <v>171</v>
      </c>
      <c r="BY101" s="46"/>
      <c r="BZ101" s="46"/>
      <c r="CA101" s="46"/>
      <c r="CB101" s="46"/>
      <c r="CC101" s="46"/>
      <c r="CD101" s="46"/>
      <c r="CE101" s="46"/>
      <c r="CF101" s="45" t="s">
        <v>277</v>
      </c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28">
        <v>220</v>
      </c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3">
        <f>DF103</f>
        <v>2812668.2399999998</v>
      </c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3">
        <f>DS103</f>
        <v>2841450</v>
      </c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3">
        <f>EF103</f>
        <v>2841450</v>
      </c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49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</row>
    <row r="102" spans="1:161" ht="11.25" customHeight="1">
      <c r="A102" s="123" t="s">
        <v>169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8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3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3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3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47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</row>
    <row r="103" spans="1:161" ht="11.25" customHeight="1">
      <c r="A103" s="128" t="s">
        <v>242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45"/>
      <c r="BY103" s="46"/>
      <c r="BZ103" s="46"/>
      <c r="CA103" s="46"/>
      <c r="CB103" s="46"/>
      <c r="CC103" s="46"/>
      <c r="CD103" s="46"/>
      <c r="CE103" s="46"/>
      <c r="CF103" s="45" t="s">
        <v>277</v>
      </c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28">
        <v>223</v>
      </c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3">
        <f>2810981.44+1686.8</f>
        <v>2812668.2399999998</v>
      </c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3">
        <v>2841450</v>
      </c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3">
        <v>2841450</v>
      </c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47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</row>
    <row r="104" spans="1:161" ht="11.25" customHeight="1">
      <c r="A104" s="133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45"/>
      <c r="BY104" s="46"/>
      <c r="BZ104" s="46"/>
      <c r="CA104" s="46"/>
      <c r="CB104" s="46"/>
      <c r="CC104" s="46"/>
      <c r="CD104" s="46"/>
      <c r="CE104" s="46"/>
      <c r="CF104" s="45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28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3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3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3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49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</row>
    <row r="105" spans="1:161" ht="11.25" customHeight="1">
      <c r="A105" s="109" t="s">
        <v>170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27" t="s">
        <v>278</v>
      </c>
      <c r="BY105" s="27"/>
      <c r="BZ105" s="27"/>
      <c r="CA105" s="27"/>
      <c r="CB105" s="27"/>
      <c r="CC105" s="27"/>
      <c r="CD105" s="27"/>
      <c r="CE105" s="27"/>
      <c r="CF105" s="27" t="s">
        <v>172</v>
      </c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8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3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3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3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47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</row>
    <row r="106" spans="1:161" ht="33.75" customHeight="1">
      <c r="A106" s="122" t="s">
        <v>173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27" t="s">
        <v>279</v>
      </c>
      <c r="BY106" s="27"/>
      <c r="BZ106" s="27"/>
      <c r="CA106" s="27"/>
      <c r="CB106" s="27"/>
      <c r="CC106" s="27"/>
      <c r="CD106" s="27"/>
      <c r="CE106" s="27"/>
      <c r="CF106" s="27" t="s">
        <v>174</v>
      </c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8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3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3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3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47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</row>
    <row r="107" spans="1:161" ht="22.5" customHeight="1">
      <c r="A107" s="122" t="s">
        <v>175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27" t="s">
        <v>280</v>
      </c>
      <c r="BY107" s="27"/>
      <c r="BZ107" s="27"/>
      <c r="CA107" s="27"/>
      <c r="CB107" s="27"/>
      <c r="CC107" s="27"/>
      <c r="CD107" s="27"/>
      <c r="CE107" s="27"/>
      <c r="CF107" s="27" t="s">
        <v>176</v>
      </c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8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3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3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3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47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</row>
    <row r="108" spans="1:161" ht="12.75" customHeight="1">
      <c r="A108" s="107" t="s">
        <v>177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4" t="s">
        <v>178</v>
      </c>
      <c r="BY108" s="104"/>
      <c r="BZ108" s="104"/>
      <c r="CA108" s="104"/>
      <c r="CB108" s="104"/>
      <c r="CC108" s="104"/>
      <c r="CD108" s="104"/>
      <c r="CE108" s="104"/>
      <c r="CF108" s="104" t="s">
        <v>179</v>
      </c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28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3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3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3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30" t="s">
        <v>44</v>
      </c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</row>
    <row r="109" spans="1:161" ht="22.5" customHeight="1">
      <c r="A109" s="119" t="s">
        <v>180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27" t="s">
        <v>181</v>
      </c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8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3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3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3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30" t="s">
        <v>44</v>
      </c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</row>
    <row r="110" spans="1:161" ht="12.75" customHeight="1">
      <c r="A110" s="119" t="s">
        <v>182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27" t="s">
        <v>183</v>
      </c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8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3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3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3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30" t="s">
        <v>44</v>
      </c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</row>
    <row r="111" spans="1:161" ht="12.75" customHeight="1">
      <c r="A111" s="119" t="s">
        <v>185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27" t="s">
        <v>184</v>
      </c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8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3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3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3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30" t="s">
        <v>44</v>
      </c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</row>
    <row r="112" spans="1:161" ht="12.75" customHeight="1">
      <c r="A112" s="107" t="s">
        <v>186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4" t="s">
        <v>187</v>
      </c>
      <c r="BY112" s="104"/>
      <c r="BZ112" s="104"/>
      <c r="CA112" s="104"/>
      <c r="CB112" s="104"/>
      <c r="CC112" s="104"/>
      <c r="CD112" s="104"/>
      <c r="CE112" s="104"/>
      <c r="CF112" s="104" t="s">
        <v>44</v>
      </c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28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3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3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3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30" t="s">
        <v>44</v>
      </c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</row>
    <row r="113" spans="1:161" ht="22.5" customHeight="1">
      <c r="A113" s="119" t="s">
        <v>188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27" t="s">
        <v>189</v>
      </c>
      <c r="BY113" s="27"/>
      <c r="BZ113" s="27"/>
      <c r="CA113" s="27"/>
      <c r="CB113" s="27"/>
      <c r="CC113" s="27"/>
      <c r="CD113" s="27"/>
      <c r="CE113" s="27"/>
      <c r="CF113" s="27" t="s">
        <v>190</v>
      </c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8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3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3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3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30" t="s">
        <v>44</v>
      </c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</row>
    <row r="114" spans="1:161" ht="11.25" customHeight="1">
      <c r="A114" s="119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8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3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3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3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126"/>
      <c r="ET114" s="127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</row>
  </sheetData>
  <sheetProtection/>
  <mergeCells count="729">
    <mergeCell ref="ES98:FE98"/>
    <mergeCell ref="A98:BW98"/>
    <mergeCell ref="BX98:CE98"/>
    <mergeCell ref="CF98:CR98"/>
    <mergeCell ref="CS98:DE98"/>
    <mergeCell ref="DF98:DR98"/>
    <mergeCell ref="DS98:EE98"/>
    <mergeCell ref="EF113:ER113"/>
    <mergeCell ref="ES113:FE113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A113:BW113"/>
    <mergeCell ref="BX113:CE113"/>
    <mergeCell ref="CF113:CR113"/>
    <mergeCell ref="CS113:DE113"/>
    <mergeCell ref="DF113:DR113"/>
    <mergeCell ref="DS113:EE113"/>
    <mergeCell ref="EF111:ER111"/>
    <mergeCell ref="ES111:FE111"/>
    <mergeCell ref="A112:BW112"/>
    <mergeCell ref="BX112:CE112"/>
    <mergeCell ref="CF112:CR112"/>
    <mergeCell ref="CS112:DE112"/>
    <mergeCell ref="DF112:DR112"/>
    <mergeCell ref="DS112:EE112"/>
    <mergeCell ref="EF112:ER112"/>
    <mergeCell ref="ES112:FE112"/>
    <mergeCell ref="A111:BW111"/>
    <mergeCell ref="BX111:CE111"/>
    <mergeCell ref="CF111:CR111"/>
    <mergeCell ref="CS111:DE111"/>
    <mergeCell ref="DF111:DR111"/>
    <mergeCell ref="DS111:EE111"/>
    <mergeCell ref="CF97:CR97"/>
    <mergeCell ref="CS97:DE97"/>
    <mergeCell ref="DF97:DR97"/>
    <mergeCell ref="DS97:EE97"/>
    <mergeCell ref="EF97:ER97"/>
    <mergeCell ref="A95:BW95"/>
    <mergeCell ref="A96:BW96"/>
    <mergeCell ref="A97:BW97"/>
    <mergeCell ref="DF95:DR95"/>
    <mergeCell ref="DS95:EE95"/>
    <mergeCell ref="ES110:FE110"/>
    <mergeCell ref="A110:BW110"/>
    <mergeCell ref="EF95:ER95"/>
    <mergeCell ref="BX95:CE95"/>
    <mergeCell ref="BX96:CE96"/>
    <mergeCell ref="CF96:CR96"/>
    <mergeCell ref="CS96:DE96"/>
    <mergeCell ref="DF96:DR96"/>
    <mergeCell ref="DS96:EE96"/>
    <mergeCell ref="EF96:ER96"/>
    <mergeCell ref="BX110:CE110"/>
    <mergeCell ref="CF110:CR110"/>
    <mergeCell ref="CS110:DE110"/>
    <mergeCell ref="DF109:DR109"/>
    <mergeCell ref="DS109:EE109"/>
    <mergeCell ref="EF109:ER109"/>
    <mergeCell ref="DF110:DR110"/>
    <mergeCell ref="DS110:EE110"/>
    <mergeCell ref="EF110:ER110"/>
    <mergeCell ref="ES109:FE109"/>
    <mergeCell ref="A109:BW109"/>
    <mergeCell ref="BX109:CE109"/>
    <mergeCell ref="CF109:CR109"/>
    <mergeCell ref="CS109:DE109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DF107:DR107"/>
    <mergeCell ref="DS107:EE107"/>
    <mergeCell ref="EF107:ER107"/>
    <mergeCell ref="ES107:FE107"/>
    <mergeCell ref="A107:BW107"/>
    <mergeCell ref="BX107:CE107"/>
    <mergeCell ref="CF107:CR107"/>
    <mergeCell ref="CS107:DE107"/>
    <mergeCell ref="DF106:DR106"/>
    <mergeCell ref="DS106:EE106"/>
    <mergeCell ref="EF106:ER106"/>
    <mergeCell ref="ES106:FE106"/>
    <mergeCell ref="A106:BW106"/>
    <mergeCell ref="BX106:CE106"/>
    <mergeCell ref="CF106:CR106"/>
    <mergeCell ref="CS106:DE106"/>
    <mergeCell ref="DF105:DR105"/>
    <mergeCell ref="DS105:EE105"/>
    <mergeCell ref="EF105:ER105"/>
    <mergeCell ref="ES105:FE105"/>
    <mergeCell ref="A105:BW105"/>
    <mergeCell ref="BX105:CE105"/>
    <mergeCell ref="CF105:CR105"/>
    <mergeCell ref="CS105:DE105"/>
    <mergeCell ref="DF104:DR104"/>
    <mergeCell ref="DS104:EE104"/>
    <mergeCell ref="EF104:ER104"/>
    <mergeCell ref="ES104:FE104"/>
    <mergeCell ref="A104:BW104"/>
    <mergeCell ref="BX104:CE104"/>
    <mergeCell ref="CF104:CR104"/>
    <mergeCell ref="CS104:DE104"/>
    <mergeCell ref="DF103:DR103"/>
    <mergeCell ref="DS103:EE103"/>
    <mergeCell ref="EF103:ER103"/>
    <mergeCell ref="ES103:FE103"/>
    <mergeCell ref="A103:BW103"/>
    <mergeCell ref="BX103:CE103"/>
    <mergeCell ref="CF103:CR103"/>
    <mergeCell ref="CS103:DE103"/>
    <mergeCell ref="DF102:DR102"/>
    <mergeCell ref="DS102:EE102"/>
    <mergeCell ref="EF102:ER102"/>
    <mergeCell ref="ES102:FE102"/>
    <mergeCell ref="A102:BW102"/>
    <mergeCell ref="BX102:CE102"/>
    <mergeCell ref="CF102:CR102"/>
    <mergeCell ref="CS102:DE102"/>
    <mergeCell ref="DF101:DR101"/>
    <mergeCell ref="DS101:EE101"/>
    <mergeCell ref="EF101:ER101"/>
    <mergeCell ref="ES101:FE101"/>
    <mergeCell ref="A101:BW101"/>
    <mergeCell ref="BX101:CE101"/>
    <mergeCell ref="CF101:CR101"/>
    <mergeCell ref="CS101:DE101"/>
    <mergeCell ref="A90:BW90"/>
    <mergeCell ref="DF92:DR92"/>
    <mergeCell ref="DF94:DR94"/>
    <mergeCell ref="DF99:DR99"/>
    <mergeCell ref="DF100:DR100"/>
    <mergeCell ref="A100:BW100"/>
    <mergeCell ref="DF89:DR89"/>
    <mergeCell ref="DS89:EE89"/>
    <mergeCell ref="A91:BW91"/>
    <mergeCell ref="A92:BW92"/>
    <mergeCell ref="A94:BW94"/>
    <mergeCell ref="A99:BW99"/>
    <mergeCell ref="CS100:DE100"/>
    <mergeCell ref="DF90:DR90"/>
    <mergeCell ref="DF91:DR91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DS55:EE55"/>
    <mergeCell ref="EF55:ER55"/>
    <mergeCell ref="ES55:FE55"/>
    <mergeCell ref="A56:BW56"/>
    <mergeCell ref="A57:BW57"/>
    <mergeCell ref="BX56:CE56"/>
    <mergeCell ref="CF56:CR56"/>
    <mergeCell ref="BX57:CE57"/>
    <mergeCell ref="CF57:CR57"/>
    <mergeCell ref="EF56:ER56"/>
    <mergeCell ref="ES54:FE54"/>
    <mergeCell ref="A54:BW54"/>
    <mergeCell ref="BX54:CE54"/>
    <mergeCell ref="CF54:CR54"/>
    <mergeCell ref="CS54:DE54"/>
    <mergeCell ref="A55:BW55"/>
    <mergeCell ref="BX55:CE55"/>
    <mergeCell ref="CF55:CR55"/>
    <mergeCell ref="CS55:DE55"/>
    <mergeCell ref="DF55:DR55"/>
    <mergeCell ref="A52:BW52"/>
    <mergeCell ref="A53:BW53"/>
    <mergeCell ref="BX53:CE53"/>
    <mergeCell ref="DF54:DR54"/>
    <mergeCell ref="DS54:EE54"/>
    <mergeCell ref="EF54:ER54"/>
    <mergeCell ref="BX52:CE52"/>
    <mergeCell ref="CF52:CR52"/>
    <mergeCell ref="CS52:DE52"/>
    <mergeCell ref="DF52:DR52"/>
    <mergeCell ref="A50:BW50"/>
    <mergeCell ref="BX50:CE51"/>
    <mergeCell ref="CF50:CR51"/>
    <mergeCell ref="A51:BW51"/>
    <mergeCell ref="CS50:DE51"/>
    <mergeCell ref="DF50:DR51"/>
    <mergeCell ref="A47:BW47"/>
    <mergeCell ref="A48:BW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A43:BW43"/>
    <mergeCell ref="A45:BW45"/>
    <mergeCell ref="ES43:FE44"/>
    <mergeCell ref="DF46:DR46"/>
    <mergeCell ref="DS46:EE46"/>
    <mergeCell ref="EF46:ER46"/>
    <mergeCell ref="ES46:FE46"/>
    <mergeCell ref="A46:BW46"/>
    <mergeCell ref="BX46:CE46"/>
    <mergeCell ref="CF46:CR46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EF36:ER36"/>
    <mergeCell ref="CS35:DE35"/>
    <mergeCell ref="ES33:FE34"/>
    <mergeCell ref="DF35:DR35"/>
    <mergeCell ref="DS35:EE35"/>
    <mergeCell ref="EF35:ER35"/>
    <mergeCell ref="ES35:FE35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DF32:DR32"/>
    <mergeCell ref="DS32:EE32"/>
    <mergeCell ref="EF32:ER32"/>
    <mergeCell ref="DF33:DR34"/>
    <mergeCell ref="DS33:EE34"/>
    <mergeCell ref="EF33:ER34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BX31:CE31"/>
    <mergeCell ref="CF31:CR31"/>
    <mergeCell ref="CS31:DE31"/>
    <mergeCell ref="DF30:DR30"/>
    <mergeCell ref="DS30:EE30"/>
    <mergeCell ref="EF30:ER30"/>
    <mergeCell ref="BG14:BJ14"/>
    <mergeCell ref="ES30:FE30"/>
    <mergeCell ref="A30:BW30"/>
    <mergeCell ref="BX30:CE30"/>
    <mergeCell ref="CF30:CR30"/>
    <mergeCell ref="CS30:DE30"/>
    <mergeCell ref="A18:AA18"/>
    <mergeCell ref="AB19:DP19"/>
    <mergeCell ref="ES21:FE21"/>
    <mergeCell ref="A23:FE23"/>
    <mergeCell ref="ES14:FE14"/>
    <mergeCell ref="ES18:FE18"/>
    <mergeCell ref="ES19:FE19"/>
    <mergeCell ref="ES20:FE20"/>
    <mergeCell ref="BK14:BM14"/>
    <mergeCell ref="BN14:BO14"/>
    <mergeCell ref="BQ14:CE14"/>
    <mergeCell ref="CF14:CH14"/>
    <mergeCell ref="CI14:CK14"/>
    <mergeCell ref="ES15:FE15"/>
    <mergeCell ref="BI12:CD12"/>
    <mergeCell ref="AY12:BE12"/>
    <mergeCell ref="CP12:CX12"/>
    <mergeCell ref="BF12:BH12"/>
    <mergeCell ref="CE12:CG12"/>
    <mergeCell ref="CM12:CO12"/>
    <mergeCell ref="ES12:FE13"/>
    <mergeCell ref="DW8:EI8"/>
    <mergeCell ref="EL8:FE8"/>
    <mergeCell ref="DW9:DX9"/>
    <mergeCell ref="DY9:EA9"/>
    <mergeCell ref="EB9:EC9"/>
    <mergeCell ref="EE9:ES9"/>
    <mergeCell ref="ET9:EV9"/>
    <mergeCell ref="EW9:EY9"/>
    <mergeCell ref="EL7:FE7"/>
    <mergeCell ref="DW7:EI7"/>
    <mergeCell ref="DW2:FE2"/>
    <mergeCell ref="DW3:FE3"/>
    <mergeCell ref="DW4:FE4"/>
    <mergeCell ref="DW5:FE5"/>
    <mergeCell ref="DW6:FE6"/>
    <mergeCell ref="DS29:EE29"/>
    <mergeCell ref="EF29:ER29"/>
    <mergeCell ref="ES29:FE29"/>
    <mergeCell ref="A29:BW29"/>
    <mergeCell ref="BX29:CE29"/>
    <mergeCell ref="CF29:CR29"/>
    <mergeCell ref="CS29:DE29"/>
    <mergeCell ref="DF29:DR29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EF26:EK26"/>
    <mergeCell ref="EL26:EN26"/>
    <mergeCell ref="EO26:ER26"/>
    <mergeCell ref="EF27:ER27"/>
    <mergeCell ref="DS26:DX26"/>
    <mergeCell ref="DY26:EA26"/>
    <mergeCell ref="EB26:EE26"/>
    <mergeCell ref="DS27:EE27"/>
    <mergeCell ref="DF27:DR27"/>
    <mergeCell ref="DF26:DK26"/>
    <mergeCell ref="DO26:DR26"/>
    <mergeCell ref="CS11:CU11"/>
    <mergeCell ref="DL26:DN26"/>
    <mergeCell ref="A25:BW27"/>
    <mergeCell ref="BX25:CE27"/>
    <mergeCell ref="CF25:CR27"/>
    <mergeCell ref="CS25:DE27"/>
    <mergeCell ref="CH12:CL12"/>
    <mergeCell ref="BX94:CE94"/>
    <mergeCell ref="BX99:CE99"/>
    <mergeCell ref="CS90:DE90"/>
    <mergeCell ref="CS91:DE91"/>
    <mergeCell ref="CS92:DE92"/>
    <mergeCell ref="CS94:DE94"/>
    <mergeCell ref="CS99:DE99"/>
    <mergeCell ref="CF95:CR95"/>
    <mergeCell ref="CS95:DE95"/>
    <mergeCell ref="BX97:CE97"/>
    <mergeCell ref="BX100:CE100"/>
    <mergeCell ref="CF90:CR90"/>
    <mergeCell ref="CF91:CR91"/>
    <mergeCell ref="CF92:CR92"/>
    <mergeCell ref="CF94:CR94"/>
    <mergeCell ref="CF99:CR99"/>
    <mergeCell ref="CF100:CR100"/>
    <mergeCell ref="BX90:CE90"/>
    <mergeCell ref="BX91:CE91"/>
    <mergeCell ref="BX92:CE92"/>
    <mergeCell ref="DS90:EE90"/>
    <mergeCell ref="DS91:EE91"/>
    <mergeCell ref="DS92:EE92"/>
    <mergeCell ref="DS94:EE94"/>
    <mergeCell ref="DS99:EE99"/>
    <mergeCell ref="DS100:EE100"/>
    <mergeCell ref="EF90:ER90"/>
    <mergeCell ref="EF91:ER91"/>
    <mergeCell ref="EF92:ER92"/>
    <mergeCell ref="EF94:ER94"/>
    <mergeCell ref="EF99:ER99"/>
    <mergeCell ref="EF100:ER100"/>
    <mergeCell ref="EF93:ER93"/>
    <mergeCell ref="EF98:ER98"/>
    <mergeCell ref="ES90:FE90"/>
    <mergeCell ref="ES91:FE91"/>
    <mergeCell ref="ES92:FE92"/>
    <mergeCell ref="ES94:FE94"/>
    <mergeCell ref="ES99:FE99"/>
    <mergeCell ref="ES100:FE100"/>
    <mergeCell ref="ES93:FE93"/>
    <mergeCell ref="ES95:FE95"/>
    <mergeCell ref="ES96:FE96"/>
    <mergeCell ref="ES97:FE97"/>
    <mergeCell ref="A93:BW93"/>
    <mergeCell ref="BX93:CE93"/>
    <mergeCell ref="CF93:CR93"/>
    <mergeCell ref="CS93:DE93"/>
    <mergeCell ref="DF93:DR93"/>
    <mergeCell ref="DS93:EE93"/>
    <mergeCell ref="ES16:FE16"/>
    <mergeCell ref="K17:DP17"/>
    <mergeCell ref="ES17:FE17"/>
    <mergeCell ref="K20:DP20"/>
    <mergeCell ref="BX43:CE44"/>
    <mergeCell ref="CF43:CR44"/>
    <mergeCell ref="CS43:DE44"/>
    <mergeCell ref="DF43:DR44"/>
    <mergeCell ref="DS43:EE44"/>
    <mergeCell ref="EF43:ER44"/>
    <mergeCell ref="EF45:ER45"/>
    <mergeCell ref="ES45:FE45"/>
    <mergeCell ref="CS46:DE46"/>
    <mergeCell ref="ES47:FE47"/>
    <mergeCell ref="A44:BW44"/>
    <mergeCell ref="BX45:CE45"/>
    <mergeCell ref="CF45:CR45"/>
    <mergeCell ref="CS45:DE45"/>
    <mergeCell ref="DF45:DR45"/>
    <mergeCell ref="DS45:EE45"/>
    <mergeCell ref="DS48:EE48"/>
    <mergeCell ref="EF48:ER48"/>
    <mergeCell ref="CS47:DE47"/>
    <mergeCell ref="DF47:DR47"/>
    <mergeCell ref="DS47:EE47"/>
    <mergeCell ref="EF47:ER47"/>
    <mergeCell ref="ES48:FE48"/>
    <mergeCell ref="BX47:CE47"/>
    <mergeCell ref="CF47:CR47"/>
    <mergeCell ref="DS50:EE51"/>
    <mergeCell ref="EF50:ER51"/>
    <mergeCell ref="ES50:FE51"/>
    <mergeCell ref="BX48:CE48"/>
    <mergeCell ref="CF48:CR48"/>
    <mergeCell ref="CS48:DE48"/>
    <mergeCell ref="DF48:DR48"/>
    <mergeCell ref="DS52:EE52"/>
    <mergeCell ref="EF52:ER52"/>
    <mergeCell ref="ES52:FE52"/>
    <mergeCell ref="CF53:CR53"/>
    <mergeCell ref="CS53:DE53"/>
    <mergeCell ref="DF53:DR53"/>
    <mergeCell ref="DS53:EE53"/>
    <mergeCell ref="EF53:ER53"/>
    <mergeCell ref="ES53:FE53"/>
  </mergeCells>
  <printOptions/>
  <pageMargins left="0.3937007874015748" right="0" top="0.3937007874015748" bottom="0" header="0.1968503937007874" footer="0.1968503937007874"/>
  <pageSetup cellComments="asDisplayed" fitToHeight="4" fitToWidth="4" horizontalDpi="600" verticalDpi="600" orientation="landscape" paperSize="9" r:id="rId1"/>
  <rowBreaks count="3" manualBreakCount="3">
    <brk id="36" max="166" man="1"/>
    <brk id="64" max="166" man="1"/>
    <brk id="89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R55"/>
  <sheetViews>
    <sheetView view="pageBreakPreview" zoomScale="120" zoomScaleSheetLayoutView="120" zoomScalePageLayoutView="0" workbookViewId="0" topLeftCell="A16">
      <selection activeCell="Q44" sqref="Q44"/>
    </sheetView>
  </sheetViews>
  <sheetFormatPr defaultColWidth="0.875" defaultRowHeight="12.75"/>
  <cols>
    <col min="1" max="107" width="0.875" style="1" customWidth="1"/>
    <col min="108" max="108" width="0.37109375" style="1" customWidth="1"/>
    <col min="109" max="109" width="0.875" style="1" hidden="1" customWidth="1"/>
    <col min="110" max="171" width="0.875" style="1" customWidth="1"/>
    <col min="172" max="173" width="0.875" style="1" hidden="1" customWidth="1"/>
    <col min="174" max="16384" width="0.875" style="1" customWidth="1"/>
  </cols>
  <sheetData>
    <row r="1" spans="2:173" s="6" customFormat="1" ht="13.5" customHeight="1">
      <c r="B1" s="103" t="s">
        <v>197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</row>
    <row r="3" spans="1:174" ht="11.25" customHeight="1">
      <c r="A3" s="138" t="s">
        <v>191</v>
      </c>
      <c r="B3" s="139"/>
      <c r="C3" s="139"/>
      <c r="D3" s="139"/>
      <c r="E3" s="139"/>
      <c r="F3" s="139"/>
      <c r="G3" s="139"/>
      <c r="H3" s="140"/>
      <c r="I3" s="78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9"/>
      <c r="CN3" s="138" t="s">
        <v>192</v>
      </c>
      <c r="CO3" s="139"/>
      <c r="CP3" s="139"/>
      <c r="CQ3" s="139"/>
      <c r="CR3" s="139"/>
      <c r="CS3" s="139"/>
      <c r="CT3" s="139"/>
      <c r="CU3" s="140"/>
      <c r="CV3" s="138" t="s">
        <v>193</v>
      </c>
      <c r="CW3" s="139"/>
      <c r="CX3" s="139"/>
      <c r="CY3" s="139"/>
      <c r="CZ3" s="139"/>
      <c r="DA3" s="139"/>
      <c r="DB3" s="139"/>
      <c r="DC3" s="139"/>
      <c r="DD3" s="139"/>
      <c r="DE3" s="140"/>
      <c r="DF3" s="138" t="s">
        <v>300</v>
      </c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40"/>
      <c r="DS3" s="147" t="s">
        <v>9</v>
      </c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9"/>
    </row>
    <row r="4" spans="1:174" ht="11.25" customHeight="1">
      <c r="A4" s="141"/>
      <c r="B4" s="142"/>
      <c r="C4" s="142"/>
      <c r="D4" s="142"/>
      <c r="E4" s="142"/>
      <c r="F4" s="142"/>
      <c r="G4" s="142"/>
      <c r="H4" s="143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2"/>
      <c r="CN4" s="141"/>
      <c r="CO4" s="142"/>
      <c r="CP4" s="142"/>
      <c r="CQ4" s="142"/>
      <c r="CR4" s="142"/>
      <c r="CS4" s="142"/>
      <c r="CT4" s="142"/>
      <c r="CU4" s="143"/>
      <c r="CV4" s="141"/>
      <c r="CW4" s="142"/>
      <c r="CX4" s="142"/>
      <c r="CY4" s="142"/>
      <c r="CZ4" s="142"/>
      <c r="DA4" s="142"/>
      <c r="DB4" s="142"/>
      <c r="DC4" s="142"/>
      <c r="DD4" s="142"/>
      <c r="DE4" s="143"/>
      <c r="DF4" s="141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3"/>
      <c r="DS4" s="150" t="s">
        <v>3</v>
      </c>
      <c r="DT4" s="151"/>
      <c r="DU4" s="151"/>
      <c r="DV4" s="151"/>
      <c r="DW4" s="151"/>
      <c r="DX4" s="151"/>
      <c r="DY4" s="152" t="s">
        <v>240</v>
      </c>
      <c r="DZ4" s="153"/>
      <c r="EA4" s="153"/>
      <c r="EB4" s="154" t="s">
        <v>4</v>
      </c>
      <c r="EC4" s="154"/>
      <c r="ED4" s="154"/>
      <c r="EE4" s="155"/>
      <c r="EF4" s="150" t="s">
        <v>3</v>
      </c>
      <c r="EG4" s="151"/>
      <c r="EH4" s="151"/>
      <c r="EI4" s="151"/>
      <c r="EJ4" s="151"/>
      <c r="EK4" s="151"/>
      <c r="EL4" s="152" t="s">
        <v>273</v>
      </c>
      <c r="EM4" s="153"/>
      <c r="EN4" s="153"/>
      <c r="EO4" s="154" t="s">
        <v>4</v>
      </c>
      <c r="EP4" s="154"/>
      <c r="EQ4" s="154"/>
      <c r="ER4" s="155"/>
      <c r="ES4" s="150" t="s">
        <v>3</v>
      </c>
      <c r="ET4" s="151"/>
      <c r="EU4" s="151"/>
      <c r="EV4" s="151"/>
      <c r="EW4" s="151"/>
      <c r="EX4" s="151"/>
      <c r="EY4" s="152" t="s">
        <v>285</v>
      </c>
      <c r="EZ4" s="153"/>
      <c r="FA4" s="153"/>
      <c r="FB4" s="154" t="s">
        <v>4</v>
      </c>
      <c r="FC4" s="154"/>
      <c r="FD4" s="154"/>
      <c r="FE4" s="155"/>
      <c r="FF4" s="138" t="s">
        <v>8</v>
      </c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40"/>
    </row>
    <row r="5" spans="1:174" ht="39" customHeight="1">
      <c r="A5" s="144"/>
      <c r="B5" s="145"/>
      <c r="C5" s="145"/>
      <c r="D5" s="145"/>
      <c r="E5" s="145"/>
      <c r="F5" s="145"/>
      <c r="G5" s="145"/>
      <c r="H5" s="14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7"/>
      <c r="CN5" s="144"/>
      <c r="CO5" s="145"/>
      <c r="CP5" s="145"/>
      <c r="CQ5" s="145"/>
      <c r="CR5" s="145"/>
      <c r="CS5" s="145"/>
      <c r="CT5" s="145"/>
      <c r="CU5" s="146"/>
      <c r="CV5" s="144"/>
      <c r="CW5" s="145"/>
      <c r="CX5" s="145"/>
      <c r="CY5" s="145"/>
      <c r="CZ5" s="145"/>
      <c r="DA5" s="145"/>
      <c r="DB5" s="145"/>
      <c r="DC5" s="145"/>
      <c r="DD5" s="145"/>
      <c r="DE5" s="146"/>
      <c r="DF5" s="144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6"/>
      <c r="DS5" s="156" t="s">
        <v>194</v>
      </c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8"/>
      <c r="EF5" s="156" t="s">
        <v>195</v>
      </c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8"/>
      <c r="ES5" s="156" t="s">
        <v>196</v>
      </c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8"/>
      <c r="FF5" s="144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6"/>
    </row>
    <row r="6" spans="1:174" ht="11.25">
      <c r="A6" s="164" t="s">
        <v>10</v>
      </c>
      <c r="B6" s="159"/>
      <c r="C6" s="159"/>
      <c r="D6" s="159"/>
      <c r="E6" s="159"/>
      <c r="F6" s="159"/>
      <c r="G6" s="159"/>
      <c r="H6" s="160"/>
      <c r="I6" s="159" t="s">
        <v>11</v>
      </c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60"/>
      <c r="CN6" s="161" t="s">
        <v>12</v>
      </c>
      <c r="CO6" s="162"/>
      <c r="CP6" s="162"/>
      <c r="CQ6" s="162"/>
      <c r="CR6" s="162"/>
      <c r="CS6" s="162"/>
      <c r="CT6" s="162"/>
      <c r="CU6" s="163"/>
      <c r="CV6" s="161" t="s">
        <v>13</v>
      </c>
      <c r="CW6" s="162"/>
      <c r="CX6" s="162"/>
      <c r="CY6" s="162"/>
      <c r="CZ6" s="162"/>
      <c r="DA6" s="162"/>
      <c r="DB6" s="162"/>
      <c r="DC6" s="162"/>
      <c r="DD6" s="162"/>
      <c r="DE6" s="163"/>
      <c r="DF6" s="164" t="s">
        <v>14</v>
      </c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60"/>
      <c r="DS6" s="161" t="s">
        <v>14</v>
      </c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3"/>
      <c r="EF6" s="161" t="s">
        <v>15</v>
      </c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3"/>
      <c r="ES6" s="161" t="s">
        <v>16</v>
      </c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3"/>
      <c r="FF6" s="161" t="s">
        <v>17</v>
      </c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3"/>
    </row>
    <row r="7" spans="1:174" ht="12.75" customHeight="1">
      <c r="A7" s="165">
        <v>1</v>
      </c>
      <c r="B7" s="166"/>
      <c r="C7" s="166"/>
      <c r="D7" s="166"/>
      <c r="E7" s="166"/>
      <c r="F7" s="166"/>
      <c r="G7" s="166"/>
      <c r="H7" s="167"/>
      <c r="I7" s="168" t="s">
        <v>198</v>
      </c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04" t="s">
        <v>301</v>
      </c>
      <c r="CO7" s="104"/>
      <c r="CP7" s="104"/>
      <c r="CQ7" s="104"/>
      <c r="CR7" s="104"/>
      <c r="CS7" s="104"/>
      <c r="CT7" s="104"/>
      <c r="CU7" s="104"/>
      <c r="CV7" s="27" t="s">
        <v>44</v>
      </c>
      <c r="CW7" s="27"/>
      <c r="CX7" s="27"/>
      <c r="CY7" s="27"/>
      <c r="CZ7" s="27"/>
      <c r="DA7" s="27"/>
      <c r="DB7" s="27"/>
      <c r="DC7" s="27"/>
      <c r="DD7" s="27"/>
      <c r="DE7" s="27"/>
      <c r="DF7" s="170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2"/>
      <c r="DS7" s="25">
        <f>'стр.1_4'!DF85</f>
        <v>11367697.540000001</v>
      </c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5">
        <f>'стр.1_4'!DS85</f>
        <v>10829972.5</v>
      </c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5">
        <f>'стр.1_4'!EF85</f>
        <v>10829972.5</v>
      </c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5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</row>
    <row r="8" spans="1:174" ht="90" customHeight="1">
      <c r="A8" s="170" t="s">
        <v>199</v>
      </c>
      <c r="B8" s="171"/>
      <c r="C8" s="171"/>
      <c r="D8" s="171"/>
      <c r="E8" s="171"/>
      <c r="F8" s="171"/>
      <c r="G8" s="171"/>
      <c r="H8" s="172"/>
      <c r="I8" s="173" t="s">
        <v>200</v>
      </c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27" t="s">
        <v>302</v>
      </c>
      <c r="CO8" s="27"/>
      <c r="CP8" s="27"/>
      <c r="CQ8" s="27"/>
      <c r="CR8" s="27"/>
      <c r="CS8" s="27"/>
      <c r="CT8" s="27"/>
      <c r="CU8" s="27"/>
      <c r="CV8" s="27" t="s">
        <v>44</v>
      </c>
      <c r="CW8" s="27"/>
      <c r="CX8" s="27"/>
      <c r="CY8" s="27"/>
      <c r="CZ8" s="27"/>
      <c r="DA8" s="27"/>
      <c r="DB8" s="27"/>
      <c r="DC8" s="27"/>
      <c r="DD8" s="27"/>
      <c r="DE8" s="27"/>
      <c r="DF8" s="170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2"/>
      <c r="DS8" s="25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5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5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5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</row>
    <row r="9" spans="1:174" ht="24" customHeight="1">
      <c r="A9" s="170" t="s">
        <v>201</v>
      </c>
      <c r="B9" s="171"/>
      <c r="C9" s="171"/>
      <c r="D9" s="171"/>
      <c r="E9" s="171"/>
      <c r="F9" s="171"/>
      <c r="G9" s="171"/>
      <c r="H9" s="172"/>
      <c r="I9" s="173" t="s">
        <v>202</v>
      </c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27" t="s">
        <v>303</v>
      </c>
      <c r="CO9" s="27"/>
      <c r="CP9" s="27"/>
      <c r="CQ9" s="27"/>
      <c r="CR9" s="27"/>
      <c r="CS9" s="27"/>
      <c r="CT9" s="27"/>
      <c r="CU9" s="27"/>
      <c r="CV9" s="27" t="s">
        <v>44</v>
      </c>
      <c r="CW9" s="27"/>
      <c r="CX9" s="27"/>
      <c r="CY9" s="27"/>
      <c r="CZ9" s="27"/>
      <c r="DA9" s="27"/>
      <c r="DB9" s="27"/>
      <c r="DC9" s="27"/>
      <c r="DD9" s="27"/>
      <c r="DE9" s="27"/>
      <c r="DF9" s="170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2"/>
      <c r="DS9" s="25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5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5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5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</row>
    <row r="10" spans="1:174" ht="24" customHeight="1">
      <c r="A10" s="170" t="s">
        <v>203</v>
      </c>
      <c r="B10" s="171"/>
      <c r="C10" s="171"/>
      <c r="D10" s="171"/>
      <c r="E10" s="171"/>
      <c r="F10" s="171"/>
      <c r="G10" s="171"/>
      <c r="H10" s="172"/>
      <c r="I10" s="173" t="s">
        <v>205</v>
      </c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27" t="s">
        <v>304</v>
      </c>
      <c r="CO10" s="27"/>
      <c r="CP10" s="27"/>
      <c r="CQ10" s="27"/>
      <c r="CR10" s="27"/>
      <c r="CS10" s="27"/>
      <c r="CT10" s="27"/>
      <c r="CU10" s="27"/>
      <c r="CV10" s="27" t="s">
        <v>44</v>
      </c>
      <c r="CW10" s="27"/>
      <c r="CX10" s="27"/>
      <c r="CY10" s="27"/>
      <c r="CZ10" s="27"/>
      <c r="DA10" s="27"/>
      <c r="DB10" s="27"/>
      <c r="DC10" s="27"/>
      <c r="DD10" s="27"/>
      <c r="DE10" s="27"/>
      <c r="DF10" s="170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2"/>
      <c r="DS10" s="25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5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5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5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</row>
    <row r="11" spans="1:174" ht="24" customHeight="1">
      <c r="A11" s="170" t="s">
        <v>204</v>
      </c>
      <c r="B11" s="171"/>
      <c r="C11" s="171"/>
      <c r="D11" s="171"/>
      <c r="E11" s="171"/>
      <c r="F11" s="171"/>
      <c r="G11" s="171"/>
      <c r="H11" s="172"/>
      <c r="I11" s="173" t="s">
        <v>206</v>
      </c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27" t="s">
        <v>305</v>
      </c>
      <c r="CO11" s="27"/>
      <c r="CP11" s="27"/>
      <c r="CQ11" s="27"/>
      <c r="CR11" s="27"/>
      <c r="CS11" s="27"/>
      <c r="CT11" s="27"/>
      <c r="CU11" s="27"/>
      <c r="CV11" s="27" t="s">
        <v>44</v>
      </c>
      <c r="CW11" s="27"/>
      <c r="CX11" s="27"/>
      <c r="CY11" s="27"/>
      <c r="CZ11" s="27"/>
      <c r="DA11" s="27"/>
      <c r="DB11" s="27"/>
      <c r="DC11" s="27"/>
      <c r="DD11" s="27"/>
      <c r="DE11" s="27"/>
      <c r="DF11" s="170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2"/>
      <c r="DS11" s="25">
        <f>DS12+DS15+DS24</f>
        <v>11367697.54</v>
      </c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5">
        <f>EF12+EF15+EF24</f>
        <v>10829972.5</v>
      </c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5">
        <f>ES12+ES15+ES24</f>
        <v>10829972.5</v>
      </c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5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</row>
    <row r="12" spans="1:174" ht="34.5" customHeight="1">
      <c r="A12" s="170" t="s">
        <v>207</v>
      </c>
      <c r="B12" s="171"/>
      <c r="C12" s="171"/>
      <c r="D12" s="171"/>
      <c r="E12" s="171"/>
      <c r="F12" s="171"/>
      <c r="G12" s="171"/>
      <c r="H12" s="172"/>
      <c r="I12" s="175" t="s">
        <v>208</v>
      </c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27" t="s">
        <v>306</v>
      </c>
      <c r="CO12" s="27"/>
      <c r="CP12" s="27"/>
      <c r="CQ12" s="27"/>
      <c r="CR12" s="27"/>
      <c r="CS12" s="27"/>
      <c r="CT12" s="27"/>
      <c r="CU12" s="27"/>
      <c r="CV12" s="27" t="s">
        <v>44</v>
      </c>
      <c r="CW12" s="27"/>
      <c r="CX12" s="27"/>
      <c r="CY12" s="27"/>
      <c r="CZ12" s="27"/>
      <c r="DA12" s="27"/>
      <c r="DB12" s="27"/>
      <c r="DC12" s="27"/>
      <c r="DD12" s="27"/>
      <c r="DE12" s="27"/>
      <c r="DF12" s="170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2"/>
      <c r="DS12" s="25">
        <f>SUM(DS13:EE14)</f>
        <v>4306036.4</v>
      </c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5">
        <f>SUM(EF13:ER14)</f>
        <v>4178652.54</v>
      </c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5">
        <f>SUM(ES13:FE14)</f>
        <v>4178652.54</v>
      </c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5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</row>
    <row r="13" spans="1:174" ht="24" customHeight="1">
      <c r="A13" s="170" t="s">
        <v>209</v>
      </c>
      <c r="B13" s="171"/>
      <c r="C13" s="171"/>
      <c r="D13" s="171"/>
      <c r="E13" s="171"/>
      <c r="F13" s="171"/>
      <c r="G13" s="171"/>
      <c r="H13" s="172"/>
      <c r="I13" s="110" t="s">
        <v>210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27" t="s">
        <v>307</v>
      </c>
      <c r="CO13" s="27"/>
      <c r="CP13" s="27"/>
      <c r="CQ13" s="27"/>
      <c r="CR13" s="27"/>
      <c r="CS13" s="27"/>
      <c r="CT13" s="27"/>
      <c r="CU13" s="27"/>
      <c r="CV13" s="27" t="s">
        <v>44</v>
      </c>
      <c r="CW13" s="27"/>
      <c r="CX13" s="27"/>
      <c r="CY13" s="27"/>
      <c r="CZ13" s="27"/>
      <c r="DA13" s="27"/>
      <c r="DB13" s="27"/>
      <c r="DC13" s="27"/>
      <c r="DD13" s="27"/>
      <c r="DE13" s="27"/>
      <c r="DF13" s="170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2"/>
      <c r="DS13" s="25">
        <f>4477348.15-DS16</f>
        <v>4306036.4</v>
      </c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5">
        <f>4325372.5-EF16</f>
        <v>4178652.54</v>
      </c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5">
        <f>4325372.5-ES16</f>
        <v>4178652.54</v>
      </c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5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</row>
    <row r="14" spans="1:174" ht="12.75" customHeight="1">
      <c r="A14" s="170" t="s">
        <v>211</v>
      </c>
      <c r="B14" s="171"/>
      <c r="C14" s="171"/>
      <c r="D14" s="171"/>
      <c r="E14" s="171"/>
      <c r="F14" s="171"/>
      <c r="G14" s="171"/>
      <c r="H14" s="172"/>
      <c r="I14" s="110" t="s">
        <v>212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27" t="s">
        <v>308</v>
      </c>
      <c r="CO14" s="27"/>
      <c r="CP14" s="27"/>
      <c r="CQ14" s="27"/>
      <c r="CR14" s="27"/>
      <c r="CS14" s="27"/>
      <c r="CT14" s="27"/>
      <c r="CU14" s="27"/>
      <c r="CV14" s="27" t="s">
        <v>44</v>
      </c>
      <c r="CW14" s="27"/>
      <c r="CX14" s="27"/>
      <c r="CY14" s="27"/>
      <c r="CZ14" s="27"/>
      <c r="DA14" s="27"/>
      <c r="DB14" s="27"/>
      <c r="DC14" s="27"/>
      <c r="DD14" s="27"/>
      <c r="DE14" s="27"/>
      <c r="DF14" s="170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2"/>
      <c r="DS14" s="25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5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5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5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</row>
    <row r="15" spans="1:174" ht="24" customHeight="1">
      <c r="A15" s="170" t="s">
        <v>213</v>
      </c>
      <c r="B15" s="171"/>
      <c r="C15" s="171"/>
      <c r="D15" s="171"/>
      <c r="E15" s="171"/>
      <c r="F15" s="171"/>
      <c r="G15" s="171"/>
      <c r="H15" s="172"/>
      <c r="I15" s="175" t="s">
        <v>214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27" t="s">
        <v>309</v>
      </c>
      <c r="CO15" s="27"/>
      <c r="CP15" s="27"/>
      <c r="CQ15" s="27"/>
      <c r="CR15" s="27"/>
      <c r="CS15" s="27"/>
      <c r="CT15" s="27"/>
      <c r="CU15" s="27"/>
      <c r="CV15" s="27" t="s">
        <v>44</v>
      </c>
      <c r="CW15" s="27"/>
      <c r="CX15" s="27"/>
      <c r="CY15" s="27"/>
      <c r="CZ15" s="27"/>
      <c r="DA15" s="27"/>
      <c r="DB15" s="27"/>
      <c r="DC15" s="27"/>
      <c r="DD15" s="27"/>
      <c r="DE15" s="27"/>
      <c r="DF15" s="170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2"/>
      <c r="DS15" s="25">
        <f>SUM(DS16)</f>
        <v>171311.75</v>
      </c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5">
        <f>SUM(EF16)</f>
        <v>146719.96</v>
      </c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5">
        <f>SUM(ES16)</f>
        <v>146719.96</v>
      </c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5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</row>
    <row r="16" spans="1:174" ht="24" customHeight="1">
      <c r="A16" s="170" t="s">
        <v>215</v>
      </c>
      <c r="B16" s="171"/>
      <c r="C16" s="171"/>
      <c r="D16" s="171"/>
      <c r="E16" s="171"/>
      <c r="F16" s="171"/>
      <c r="G16" s="171"/>
      <c r="H16" s="172"/>
      <c r="I16" s="110" t="s">
        <v>210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27" t="s">
        <v>310</v>
      </c>
      <c r="CO16" s="27"/>
      <c r="CP16" s="27"/>
      <c r="CQ16" s="27"/>
      <c r="CR16" s="27"/>
      <c r="CS16" s="27"/>
      <c r="CT16" s="27"/>
      <c r="CU16" s="27"/>
      <c r="CV16" s="27" t="s">
        <v>44</v>
      </c>
      <c r="CW16" s="27"/>
      <c r="CX16" s="27"/>
      <c r="CY16" s="27"/>
      <c r="CZ16" s="27"/>
      <c r="DA16" s="27"/>
      <c r="DB16" s="27"/>
      <c r="DC16" s="27"/>
      <c r="DD16" s="27"/>
      <c r="DE16" s="27"/>
      <c r="DF16" s="170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2"/>
      <c r="DS16" s="25">
        <f>'стр.1_4'!DF43</f>
        <v>171311.75</v>
      </c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5">
        <f>'стр.1_4'!DS43</f>
        <v>146719.96</v>
      </c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5">
        <f>'стр.1_4'!EF43</f>
        <v>146719.96</v>
      </c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5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</row>
    <row r="17" spans="1:174" ht="12.75" customHeight="1">
      <c r="A17" s="170"/>
      <c r="B17" s="171"/>
      <c r="C17" s="171"/>
      <c r="D17" s="171"/>
      <c r="E17" s="171"/>
      <c r="F17" s="171"/>
      <c r="G17" s="171"/>
      <c r="H17" s="172"/>
      <c r="I17" s="110" t="s">
        <v>323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27"/>
      <c r="CO17" s="27"/>
      <c r="CP17" s="27"/>
      <c r="CQ17" s="27"/>
      <c r="CR17" s="27"/>
      <c r="CS17" s="27"/>
      <c r="CT17" s="27"/>
      <c r="CU17" s="27"/>
      <c r="CV17" s="27" t="s">
        <v>44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170" t="s">
        <v>324</v>
      </c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2"/>
      <c r="DS17" s="25">
        <v>38830</v>
      </c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5">
        <v>38830</v>
      </c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5">
        <v>38830</v>
      </c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5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</row>
    <row r="18" spans="1:174" ht="12.75" customHeight="1">
      <c r="A18" s="170"/>
      <c r="B18" s="171"/>
      <c r="C18" s="171"/>
      <c r="D18" s="171"/>
      <c r="E18" s="171"/>
      <c r="F18" s="171"/>
      <c r="G18" s="171"/>
      <c r="H18" s="172"/>
      <c r="I18" s="110" t="s">
        <v>323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27"/>
      <c r="CO18" s="27"/>
      <c r="CP18" s="27"/>
      <c r="CQ18" s="27"/>
      <c r="CR18" s="27"/>
      <c r="CS18" s="27"/>
      <c r="CT18" s="27"/>
      <c r="CU18" s="27"/>
      <c r="CV18" s="27" t="s">
        <v>44</v>
      </c>
      <c r="CW18" s="27"/>
      <c r="CX18" s="27"/>
      <c r="CY18" s="27"/>
      <c r="CZ18" s="27"/>
      <c r="DA18" s="27"/>
      <c r="DB18" s="27"/>
      <c r="DC18" s="27"/>
      <c r="DD18" s="27"/>
      <c r="DE18" s="27"/>
      <c r="DF18" s="170" t="s">
        <v>328</v>
      </c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2"/>
      <c r="DS18" s="25">
        <v>132481.75</v>
      </c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5">
        <v>107889.96</v>
      </c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5">
        <v>107889.96</v>
      </c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5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</row>
    <row r="19" spans="1:174" ht="12.75" customHeight="1">
      <c r="A19" s="170" t="s">
        <v>216</v>
      </c>
      <c r="B19" s="171"/>
      <c r="C19" s="171"/>
      <c r="D19" s="171"/>
      <c r="E19" s="171"/>
      <c r="F19" s="171"/>
      <c r="G19" s="171"/>
      <c r="H19" s="172"/>
      <c r="I19" s="110" t="s">
        <v>212</v>
      </c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27" t="s">
        <v>311</v>
      </c>
      <c r="CO19" s="27"/>
      <c r="CP19" s="27"/>
      <c r="CQ19" s="27"/>
      <c r="CR19" s="27"/>
      <c r="CS19" s="27"/>
      <c r="CT19" s="27"/>
      <c r="CU19" s="27"/>
      <c r="CV19" s="27" t="s">
        <v>44</v>
      </c>
      <c r="CW19" s="27"/>
      <c r="CX19" s="27"/>
      <c r="CY19" s="27"/>
      <c r="CZ19" s="27"/>
      <c r="DA19" s="27"/>
      <c r="DB19" s="27"/>
      <c r="DC19" s="27"/>
      <c r="DD19" s="27"/>
      <c r="DE19" s="27"/>
      <c r="DF19" s="170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2"/>
      <c r="DS19" s="25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5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5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5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</row>
    <row r="20" spans="1:174" ht="12.75" customHeight="1">
      <c r="A20" s="170" t="s">
        <v>217</v>
      </c>
      <c r="B20" s="171"/>
      <c r="C20" s="171"/>
      <c r="D20" s="171"/>
      <c r="E20" s="171"/>
      <c r="F20" s="171"/>
      <c r="G20" s="171"/>
      <c r="H20" s="172"/>
      <c r="I20" s="175" t="s">
        <v>218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27" t="s">
        <v>312</v>
      </c>
      <c r="CO20" s="27"/>
      <c r="CP20" s="27"/>
      <c r="CQ20" s="27"/>
      <c r="CR20" s="27"/>
      <c r="CS20" s="27"/>
      <c r="CT20" s="27"/>
      <c r="CU20" s="27"/>
      <c r="CV20" s="27" t="s">
        <v>44</v>
      </c>
      <c r="CW20" s="27"/>
      <c r="CX20" s="27"/>
      <c r="CY20" s="27"/>
      <c r="CZ20" s="27"/>
      <c r="DA20" s="27"/>
      <c r="DB20" s="27"/>
      <c r="DC20" s="27"/>
      <c r="DD20" s="27"/>
      <c r="DE20" s="27"/>
      <c r="DF20" s="170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2"/>
      <c r="DS20" s="25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5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5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5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</row>
    <row r="21" spans="1:174" ht="12">
      <c r="A21" s="170" t="s">
        <v>219</v>
      </c>
      <c r="B21" s="171"/>
      <c r="C21" s="171"/>
      <c r="D21" s="171"/>
      <c r="E21" s="171"/>
      <c r="F21" s="171"/>
      <c r="G21" s="171"/>
      <c r="H21" s="172"/>
      <c r="I21" s="175" t="s">
        <v>220</v>
      </c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27" t="s">
        <v>313</v>
      </c>
      <c r="CO21" s="27"/>
      <c r="CP21" s="27"/>
      <c r="CQ21" s="27"/>
      <c r="CR21" s="27"/>
      <c r="CS21" s="27"/>
      <c r="CT21" s="27"/>
      <c r="CU21" s="27"/>
      <c r="CV21" s="27" t="s">
        <v>44</v>
      </c>
      <c r="CW21" s="27"/>
      <c r="CX21" s="27"/>
      <c r="CY21" s="27"/>
      <c r="CZ21" s="27"/>
      <c r="DA21" s="27"/>
      <c r="DB21" s="27"/>
      <c r="DC21" s="27"/>
      <c r="DD21" s="27"/>
      <c r="DE21" s="27"/>
      <c r="DF21" s="170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2"/>
      <c r="DS21" s="25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5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5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5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</row>
    <row r="22" spans="1:174" ht="24" customHeight="1">
      <c r="A22" s="170" t="s">
        <v>221</v>
      </c>
      <c r="B22" s="171"/>
      <c r="C22" s="171"/>
      <c r="D22" s="171"/>
      <c r="E22" s="171"/>
      <c r="F22" s="171"/>
      <c r="G22" s="171"/>
      <c r="H22" s="172"/>
      <c r="I22" s="110" t="s">
        <v>210</v>
      </c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27" t="s">
        <v>314</v>
      </c>
      <c r="CO22" s="27"/>
      <c r="CP22" s="27"/>
      <c r="CQ22" s="27"/>
      <c r="CR22" s="27"/>
      <c r="CS22" s="27"/>
      <c r="CT22" s="27"/>
      <c r="CU22" s="27"/>
      <c r="CV22" s="27" t="s">
        <v>44</v>
      </c>
      <c r="CW22" s="27"/>
      <c r="CX22" s="27"/>
      <c r="CY22" s="27"/>
      <c r="CZ22" s="27"/>
      <c r="DA22" s="27"/>
      <c r="DB22" s="27"/>
      <c r="DC22" s="27"/>
      <c r="DD22" s="27"/>
      <c r="DE22" s="27"/>
      <c r="DF22" s="170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2"/>
      <c r="DS22" s="25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5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5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5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</row>
    <row r="23" spans="1:174" ht="12.75" customHeight="1">
      <c r="A23" s="170" t="s">
        <v>222</v>
      </c>
      <c r="B23" s="171"/>
      <c r="C23" s="171"/>
      <c r="D23" s="171"/>
      <c r="E23" s="171"/>
      <c r="F23" s="171"/>
      <c r="G23" s="171"/>
      <c r="H23" s="172"/>
      <c r="I23" s="110" t="s">
        <v>212</v>
      </c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27" t="s">
        <v>315</v>
      </c>
      <c r="CO23" s="27"/>
      <c r="CP23" s="27"/>
      <c r="CQ23" s="27"/>
      <c r="CR23" s="27"/>
      <c r="CS23" s="27"/>
      <c r="CT23" s="27"/>
      <c r="CU23" s="27"/>
      <c r="CV23" s="27" t="s">
        <v>44</v>
      </c>
      <c r="CW23" s="27"/>
      <c r="CX23" s="27"/>
      <c r="CY23" s="27"/>
      <c r="CZ23" s="27"/>
      <c r="DA23" s="27"/>
      <c r="DB23" s="27"/>
      <c r="DC23" s="27"/>
      <c r="DD23" s="27"/>
      <c r="DE23" s="27"/>
      <c r="DF23" s="170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2"/>
      <c r="DS23" s="25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5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5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5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</row>
    <row r="24" spans="1:174" ht="12">
      <c r="A24" s="170" t="s">
        <v>223</v>
      </c>
      <c r="B24" s="171"/>
      <c r="C24" s="171"/>
      <c r="D24" s="171"/>
      <c r="E24" s="171"/>
      <c r="F24" s="171"/>
      <c r="G24" s="171"/>
      <c r="H24" s="172"/>
      <c r="I24" s="175" t="s">
        <v>224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27" t="s">
        <v>316</v>
      </c>
      <c r="CO24" s="27"/>
      <c r="CP24" s="27"/>
      <c r="CQ24" s="27"/>
      <c r="CR24" s="27"/>
      <c r="CS24" s="27"/>
      <c r="CT24" s="27"/>
      <c r="CU24" s="27"/>
      <c r="CV24" s="27" t="s">
        <v>44</v>
      </c>
      <c r="CW24" s="27"/>
      <c r="CX24" s="27"/>
      <c r="CY24" s="27"/>
      <c r="CZ24" s="27"/>
      <c r="DA24" s="27"/>
      <c r="DB24" s="27"/>
      <c r="DC24" s="27"/>
      <c r="DD24" s="27"/>
      <c r="DE24" s="27"/>
      <c r="DF24" s="170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2"/>
      <c r="DS24" s="25">
        <f>SUM(DS25:EE26)</f>
        <v>6890349.39</v>
      </c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5">
        <f>SUM(EF25:ER26)</f>
        <v>6504600</v>
      </c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5">
        <f>SUM(ES25:FE26)</f>
        <v>6504600</v>
      </c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5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</row>
    <row r="25" spans="1:174" ht="24" customHeight="1">
      <c r="A25" s="170" t="s">
        <v>225</v>
      </c>
      <c r="B25" s="171"/>
      <c r="C25" s="171"/>
      <c r="D25" s="171"/>
      <c r="E25" s="171"/>
      <c r="F25" s="171"/>
      <c r="G25" s="171"/>
      <c r="H25" s="172"/>
      <c r="I25" s="110" t="s">
        <v>210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27" t="s">
        <v>317</v>
      </c>
      <c r="CO25" s="27"/>
      <c r="CP25" s="27"/>
      <c r="CQ25" s="27"/>
      <c r="CR25" s="27"/>
      <c r="CS25" s="27"/>
      <c r="CT25" s="27"/>
      <c r="CU25" s="27"/>
      <c r="CV25" s="27" t="s">
        <v>44</v>
      </c>
      <c r="CW25" s="27"/>
      <c r="CX25" s="27"/>
      <c r="CY25" s="27"/>
      <c r="CZ25" s="27"/>
      <c r="DA25" s="27"/>
      <c r="DB25" s="27"/>
      <c r="DC25" s="27"/>
      <c r="DD25" s="27"/>
      <c r="DE25" s="27"/>
      <c r="DF25" s="170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2"/>
      <c r="DS25" s="25">
        <v>6890349.39</v>
      </c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5">
        <v>6504600</v>
      </c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5">
        <v>6504600</v>
      </c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5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</row>
    <row r="26" spans="1:174" ht="12">
      <c r="A26" s="170" t="s">
        <v>226</v>
      </c>
      <c r="B26" s="171"/>
      <c r="C26" s="171"/>
      <c r="D26" s="171"/>
      <c r="E26" s="171"/>
      <c r="F26" s="171"/>
      <c r="G26" s="171"/>
      <c r="H26" s="172"/>
      <c r="I26" s="110" t="s">
        <v>227</v>
      </c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27" t="s">
        <v>318</v>
      </c>
      <c r="CO26" s="27"/>
      <c r="CP26" s="27"/>
      <c r="CQ26" s="27"/>
      <c r="CR26" s="27"/>
      <c r="CS26" s="27"/>
      <c r="CT26" s="27"/>
      <c r="CU26" s="27"/>
      <c r="CV26" s="27" t="s">
        <v>44</v>
      </c>
      <c r="CW26" s="27"/>
      <c r="CX26" s="27"/>
      <c r="CY26" s="27"/>
      <c r="CZ26" s="27"/>
      <c r="DA26" s="27"/>
      <c r="DB26" s="27"/>
      <c r="DC26" s="27"/>
      <c r="DD26" s="27"/>
      <c r="DE26" s="27"/>
      <c r="DF26" s="170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2"/>
      <c r="DS26" s="25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5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5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5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</row>
    <row r="27" spans="1:174" ht="24" customHeight="1">
      <c r="A27" s="170" t="s">
        <v>11</v>
      </c>
      <c r="B27" s="171"/>
      <c r="C27" s="171"/>
      <c r="D27" s="171"/>
      <c r="E27" s="171"/>
      <c r="F27" s="171"/>
      <c r="G27" s="171"/>
      <c r="H27" s="172"/>
      <c r="I27" s="178" t="s">
        <v>228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27" t="s">
        <v>319</v>
      </c>
      <c r="CO27" s="27"/>
      <c r="CP27" s="27"/>
      <c r="CQ27" s="27"/>
      <c r="CR27" s="27"/>
      <c r="CS27" s="27"/>
      <c r="CT27" s="27"/>
      <c r="CU27" s="27"/>
      <c r="CV27" s="27" t="s">
        <v>44</v>
      </c>
      <c r="CW27" s="27"/>
      <c r="CX27" s="27"/>
      <c r="CY27" s="27"/>
      <c r="CZ27" s="27"/>
      <c r="DA27" s="27"/>
      <c r="DB27" s="27"/>
      <c r="DC27" s="27"/>
      <c r="DD27" s="27"/>
      <c r="DE27" s="27"/>
      <c r="DF27" s="170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2"/>
      <c r="DS27" s="25">
        <f>DS11</f>
        <v>11367697.54</v>
      </c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5">
        <f>EF7</f>
        <v>10829972.5</v>
      </c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5">
        <f>ES7</f>
        <v>10829972.5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5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</row>
    <row r="28" spans="1:174" ht="11.25" customHeight="1">
      <c r="A28" s="113"/>
      <c r="B28" s="114"/>
      <c r="C28" s="114"/>
      <c r="D28" s="114"/>
      <c r="E28" s="114"/>
      <c r="F28" s="114"/>
      <c r="G28" s="114"/>
      <c r="H28" s="115"/>
      <c r="I28" s="180" t="s">
        <v>229</v>
      </c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27" t="s">
        <v>320</v>
      </c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170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2"/>
      <c r="DS28" s="25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5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5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5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</row>
    <row r="29" spans="1:174" ht="11.25" customHeight="1">
      <c r="A29" s="185"/>
      <c r="B29" s="186"/>
      <c r="C29" s="186"/>
      <c r="D29" s="186"/>
      <c r="E29" s="186"/>
      <c r="F29" s="186"/>
      <c r="G29" s="186"/>
      <c r="H29" s="187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27"/>
      <c r="CO29" s="27"/>
      <c r="CP29" s="27"/>
      <c r="CQ29" s="27"/>
      <c r="CR29" s="27"/>
      <c r="CS29" s="27"/>
      <c r="CT29" s="27"/>
      <c r="CU29" s="27"/>
      <c r="CV29" s="45" t="s">
        <v>250</v>
      </c>
      <c r="CW29" s="46"/>
      <c r="CX29" s="46"/>
      <c r="CY29" s="46"/>
      <c r="CZ29" s="46"/>
      <c r="DA29" s="46"/>
      <c r="DB29" s="46"/>
      <c r="DC29" s="46"/>
      <c r="DD29" s="46"/>
      <c r="DE29" s="46"/>
      <c r="DF29" s="182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4"/>
      <c r="DS29" s="25">
        <f>DS27</f>
        <v>11367697.54</v>
      </c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5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5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5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</row>
    <row r="30" spans="1:174" ht="11.25" customHeight="1">
      <c r="A30" s="185"/>
      <c r="B30" s="186"/>
      <c r="C30" s="186"/>
      <c r="D30" s="186"/>
      <c r="E30" s="186"/>
      <c r="F30" s="186"/>
      <c r="G30" s="186"/>
      <c r="H30" s="187"/>
      <c r="I30" s="134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27"/>
      <c r="CO30" s="27"/>
      <c r="CP30" s="27"/>
      <c r="CQ30" s="27"/>
      <c r="CR30" s="27"/>
      <c r="CS30" s="27"/>
      <c r="CT30" s="27"/>
      <c r="CU30" s="27"/>
      <c r="CV30" s="45" t="s">
        <v>281</v>
      </c>
      <c r="CW30" s="46"/>
      <c r="CX30" s="46"/>
      <c r="CY30" s="46"/>
      <c r="CZ30" s="46"/>
      <c r="DA30" s="46"/>
      <c r="DB30" s="46"/>
      <c r="DC30" s="46"/>
      <c r="DD30" s="46"/>
      <c r="DE30" s="46"/>
      <c r="DF30" s="182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4"/>
      <c r="DS30" s="25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5">
        <f>EF27</f>
        <v>10829972.5</v>
      </c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5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5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</row>
    <row r="31" spans="1:174" ht="11.25" customHeight="1">
      <c r="A31" s="116"/>
      <c r="B31" s="117"/>
      <c r="C31" s="117"/>
      <c r="D31" s="117"/>
      <c r="E31" s="117"/>
      <c r="F31" s="117"/>
      <c r="G31" s="117"/>
      <c r="H31" s="118"/>
      <c r="I31" s="193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27"/>
      <c r="CO31" s="27"/>
      <c r="CP31" s="27"/>
      <c r="CQ31" s="27"/>
      <c r="CR31" s="27"/>
      <c r="CS31" s="27"/>
      <c r="CT31" s="27"/>
      <c r="CU31" s="27"/>
      <c r="CV31" s="45" t="s">
        <v>286</v>
      </c>
      <c r="CW31" s="46"/>
      <c r="CX31" s="46"/>
      <c r="CY31" s="46"/>
      <c r="CZ31" s="46"/>
      <c r="DA31" s="46"/>
      <c r="DB31" s="46"/>
      <c r="DC31" s="46"/>
      <c r="DD31" s="46"/>
      <c r="DE31" s="46"/>
      <c r="DF31" s="182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4"/>
      <c r="DS31" s="25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5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5">
        <f>ES27</f>
        <v>10829972.5</v>
      </c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5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</row>
    <row r="32" spans="1:174" ht="24" customHeight="1">
      <c r="A32" s="170" t="s">
        <v>12</v>
      </c>
      <c r="B32" s="171"/>
      <c r="C32" s="171"/>
      <c r="D32" s="171"/>
      <c r="E32" s="171"/>
      <c r="F32" s="171"/>
      <c r="G32" s="171"/>
      <c r="H32" s="172"/>
      <c r="I32" s="178" t="s">
        <v>230</v>
      </c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27" t="s">
        <v>321</v>
      </c>
      <c r="CO32" s="27"/>
      <c r="CP32" s="27"/>
      <c r="CQ32" s="27"/>
      <c r="CR32" s="27"/>
      <c r="CS32" s="27"/>
      <c r="CT32" s="27"/>
      <c r="CU32" s="27"/>
      <c r="CV32" s="27" t="s">
        <v>44</v>
      </c>
      <c r="CW32" s="27"/>
      <c r="CX32" s="27"/>
      <c r="CY32" s="27"/>
      <c r="CZ32" s="27"/>
      <c r="DA32" s="27"/>
      <c r="DB32" s="27"/>
      <c r="DC32" s="27"/>
      <c r="DD32" s="27"/>
      <c r="DE32" s="27"/>
      <c r="DF32" s="170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2"/>
      <c r="DS32" s="25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5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5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5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</row>
    <row r="33" spans="1:174" ht="11.25">
      <c r="A33" s="113"/>
      <c r="B33" s="114"/>
      <c r="C33" s="114"/>
      <c r="D33" s="114"/>
      <c r="E33" s="114"/>
      <c r="F33" s="114"/>
      <c r="G33" s="114"/>
      <c r="H33" s="115"/>
      <c r="I33" s="180" t="s">
        <v>229</v>
      </c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27" t="s">
        <v>322</v>
      </c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113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5"/>
      <c r="DS33" s="25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5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5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5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</row>
    <row r="34" spans="1:174" ht="11.25">
      <c r="A34" s="116"/>
      <c r="B34" s="117"/>
      <c r="C34" s="117"/>
      <c r="D34" s="117"/>
      <c r="E34" s="117"/>
      <c r="F34" s="117"/>
      <c r="G34" s="117"/>
      <c r="H34" s="118"/>
      <c r="I34" s="195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116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8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</row>
    <row r="35" ht="4.5" customHeight="1"/>
    <row r="36" ht="11.25">
      <c r="I36" s="1" t="s">
        <v>231</v>
      </c>
    </row>
    <row r="37" spans="9:96" ht="11.25">
      <c r="I37" s="1" t="s">
        <v>232</v>
      </c>
      <c r="AQ37" s="190" t="s">
        <v>258</v>
      </c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"/>
      <c r="BJ37" s="19"/>
      <c r="BK37" s="192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"/>
      <c r="BX37" s="19"/>
      <c r="BY37" s="190" t="s">
        <v>263</v>
      </c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</row>
    <row r="38" spans="43:96" s="4" customFormat="1" ht="8.25">
      <c r="AQ38" s="76" t="s">
        <v>233</v>
      </c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K38" s="76" t="s">
        <v>20</v>
      </c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Y38" s="76" t="s">
        <v>21</v>
      </c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</row>
    <row r="39" spans="43:96" s="4" customFormat="1" ht="3" customHeight="1"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9:96" ht="11.25">
      <c r="I40" s="1" t="s">
        <v>234</v>
      </c>
      <c r="AM40" s="190" t="s">
        <v>259</v>
      </c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"/>
      <c r="BF40" s="19"/>
      <c r="BG40" s="192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"/>
      <c r="BZ40" s="19"/>
      <c r="CA40" s="188" t="s">
        <v>260</v>
      </c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</row>
    <row r="41" spans="39:96" s="4" customFormat="1" ht="8.25">
      <c r="AM41" s="76" t="s">
        <v>233</v>
      </c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G41" s="76" t="s">
        <v>235</v>
      </c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CA41" s="76" t="s">
        <v>236</v>
      </c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</row>
    <row r="42" spans="39:96" s="4" customFormat="1" ht="3" customHeight="1"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9:38" ht="11.25">
      <c r="I43" s="197" t="s">
        <v>22</v>
      </c>
      <c r="J43" s="197"/>
      <c r="K43" s="188" t="s">
        <v>329</v>
      </c>
      <c r="L43" s="189"/>
      <c r="M43" s="189"/>
      <c r="N43" s="97" t="s">
        <v>22</v>
      </c>
      <c r="O43" s="97"/>
      <c r="Q43" s="188" t="s">
        <v>330</v>
      </c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97">
        <v>20</v>
      </c>
      <c r="AG43" s="197"/>
      <c r="AH43" s="197"/>
      <c r="AI43" s="198" t="s">
        <v>240</v>
      </c>
      <c r="AJ43" s="199"/>
      <c r="AK43" s="199"/>
      <c r="AL43" s="1" t="s">
        <v>4</v>
      </c>
    </row>
    <row r="44" ht="8.25" customHeight="1" thickBot="1"/>
    <row r="45" spans="1:91" ht="3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9"/>
    </row>
    <row r="46" spans="1:91" ht="11.25">
      <c r="A46" s="12" t="s">
        <v>237</v>
      </c>
      <c r="CM46" s="13"/>
    </row>
    <row r="47" spans="1:91" ht="11.25">
      <c r="A47" s="200" t="s">
        <v>325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201"/>
    </row>
    <row r="48" spans="1:91" s="4" customFormat="1" ht="8.25">
      <c r="A48" s="202" t="s">
        <v>238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203"/>
    </row>
    <row r="49" spans="1:91" s="4" customFormat="1" ht="6" customHeight="1">
      <c r="A49" s="1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11"/>
    </row>
    <row r="50" spans="1:91" ht="11.25">
      <c r="A50" s="200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AH50" s="190" t="s">
        <v>326</v>
      </c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201"/>
    </row>
    <row r="51" spans="1:91" s="4" customFormat="1" ht="8.25">
      <c r="A51" s="202" t="s">
        <v>20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AH51" s="76" t="s">
        <v>21</v>
      </c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203"/>
    </row>
    <row r="52" spans="1:91" ht="8.25" customHeight="1">
      <c r="A52" s="12"/>
      <c r="CM52" s="13"/>
    </row>
    <row r="53" spans="1:91" ht="11.25">
      <c r="A53" s="204" t="s">
        <v>22</v>
      </c>
      <c r="B53" s="197"/>
      <c r="C53" s="188"/>
      <c r="D53" s="189"/>
      <c r="E53" s="189"/>
      <c r="F53" s="97" t="s">
        <v>22</v>
      </c>
      <c r="G53" s="97"/>
      <c r="I53" s="188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97">
        <v>20</v>
      </c>
      <c r="Y53" s="197"/>
      <c r="Z53" s="197"/>
      <c r="AA53" s="198"/>
      <c r="AB53" s="199"/>
      <c r="AC53" s="199"/>
      <c r="AD53" s="1" t="s">
        <v>4</v>
      </c>
      <c r="CM53" s="13"/>
    </row>
    <row r="54" spans="1:91" ht="3" customHeight="1" thickBo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6"/>
    </row>
    <row r="55" spans="1:25" ht="11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</sheetData>
  <sheetProtection/>
  <mergeCells count="300">
    <mergeCell ref="EF18:ER18"/>
    <mergeCell ref="ES18:FE18"/>
    <mergeCell ref="FF18:FR18"/>
    <mergeCell ref="A18:H18"/>
    <mergeCell ref="I18:CM18"/>
    <mergeCell ref="CN18:CU18"/>
    <mergeCell ref="CV18:DE18"/>
    <mergeCell ref="DF18:DR18"/>
    <mergeCell ref="DS18:EE18"/>
    <mergeCell ref="DS19:EE19"/>
    <mergeCell ref="EF19:ER19"/>
    <mergeCell ref="ES19:FE19"/>
    <mergeCell ref="FF19:FR19"/>
    <mergeCell ref="DF33:DR34"/>
    <mergeCell ref="A19:H19"/>
    <mergeCell ref="I19:CM19"/>
    <mergeCell ref="CN19:CU19"/>
    <mergeCell ref="CV19:DE19"/>
    <mergeCell ref="DF19:DR19"/>
    <mergeCell ref="DF3:DR5"/>
    <mergeCell ref="DF6:DR6"/>
    <mergeCell ref="DF7:DR7"/>
    <mergeCell ref="DF8:DR8"/>
    <mergeCell ref="DF9:DR9"/>
    <mergeCell ref="DF10:DR10"/>
    <mergeCell ref="X53:Z53"/>
    <mergeCell ref="AA53:AC53"/>
    <mergeCell ref="A53:B53"/>
    <mergeCell ref="C53:E53"/>
    <mergeCell ref="F53:G53"/>
    <mergeCell ref="I53:W53"/>
    <mergeCell ref="A50:Y50"/>
    <mergeCell ref="AH50:CM50"/>
    <mergeCell ref="A51:Y51"/>
    <mergeCell ref="AH51:CM51"/>
    <mergeCell ref="A47:CM47"/>
    <mergeCell ref="A48:CM48"/>
    <mergeCell ref="I43:J43"/>
    <mergeCell ref="K43:M43"/>
    <mergeCell ref="N43:O43"/>
    <mergeCell ref="Q43:AE43"/>
    <mergeCell ref="FF33:FR34"/>
    <mergeCell ref="AF43:AH43"/>
    <mergeCell ref="AI43:AK43"/>
    <mergeCell ref="AQ37:BH37"/>
    <mergeCell ref="BK37:BV37"/>
    <mergeCell ref="BY37:CR37"/>
    <mergeCell ref="FF32:FR32"/>
    <mergeCell ref="EF28:ER28"/>
    <mergeCell ref="AQ38:BH38"/>
    <mergeCell ref="BK38:BV38"/>
    <mergeCell ref="BY38:CR38"/>
    <mergeCell ref="CN33:CU34"/>
    <mergeCell ref="CV33:DE34"/>
    <mergeCell ref="I34:CM34"/>
    <mergeCell ref="ES33:FE34"/>
    <mergeCell ref="ES32:FE32"/>
    <mergeCell ref="A32:H32"/>
    <mergeCell ref="I32:CM32"/>
    <mergeCell ref="CN32:CU32"/>
    <mergeCell ref="CV32:DE32"/>
    <mergeCell ref="DS32:EE32"/>
    <mergeCell ref="EF32:ER32"/>
    <mergeCell ref="DF32:DR32"/>
    <mergeCell ref="AM41:BD41"/>
    <mergeCell ref="BG40:BX40"/>
    <mergeCell ref="BG41:BX41"/>
    <mergeCell ref="CV31:DE31"/>
    <mergeCell ref="DS28:EE28"/>
    <mergeCell ref="DS29:EE29"/>
    <mergeCell ref="DS30:EE30"/>
    <mergeCell ref="DS31:EE31"/>
    <mergeCell ref="I31:CM31"/>
    <mergeCell ref="DS33:EE34"/>
    <mergeCell ref="A28:H31"/>
    <mergeCell ref="A33:H34"/>
    <mergeCell ref="I33:CM33"/>
    <mergeCell ref="CA40:CR40"/>
    <mergeCell ref="CA41:CR41"/>
    <mergeCell ref="DS27:EE27"/>
    <mergeCell ref="AM40:BD40"/>
    <mergeCell ref="CV28:DE28"/>
    <mergeCell ref="CV29:DE29"/>
    <mergeCell ref="CV30:DE30"/>
    <mergeCell ref="EF33:ER34"/>
    <mergeCell ref="CN28:CU28"/>
    <mergeCell ref="CN29:CU29"/>
    <mergeCell ref="CN30:CU30"/>
    <mergeCell ref="CN31:CU31"/>
    <mergeCell ref="I28:CM28"/>
    <mergeCell ref="DF28:DR28"/>
    <mergeCell ref="DF29:DR29"/>
    <mergeCell ref="DF30:DR30"/>
    <mergeCell ref="DF31:DR31"/>
    <mergeCell ref="ES27:FE27"/>
    <mergeCell ref="FF27:FR27"/>
    <mergeCell ref="A27:H27"/>
    <mergeCell ref="I27:CM27"/>
    <mergeCell ref="CN27:CU27"/>
    <mergeCell ref="CV27:DE27"/>
    <mergeCell ref="EF27:ER27"/>
    <mergeCell ref="DF27:DR27"/>
    <mergeCell ref="DS26:EE26"/>
    <mergeCell ref="EF26:ER26"/>
    <mergeCell ref="ES26:FE26"/>
    <mergeCell ref="FF26:FR26"/>
    <mergeCell ref="A26:H26"/>
    <mergeCell ref="I26:CM26"/>
    <mergeCell ref="CN26:CU26"/>
    <mergeCell ref="CV26:DE26"/>
    <mergeCell ref="DF26:DR26"/>
    <mergeCell ref="DS25:EE25"/>
    <mergeCell ref="EF25:ER25"/>
    <mergeCell ref="ES25:FE25"/>
    <mergeCell ref="FF25:FR25"/>
    <mergeCell ref="A25:H25"/>
    <mergeCell ref="I25:CM25"/>
    <mergeCell ref="CN25:CU25"/>
    <mergeCell ref="CV25:DE25"/>
    <mergeCell ref="DF25:DR25"/>
    <mergeCell ref="DS24:EE24"/>
    <mergeCell ref="EF24:ER24"/>
    <mergeCell ref="ES24:FE24"/>
    <mergeCell ref="FF24:FR24"/>
    <mergeCell ref="A24:H24"/>
    <mergeCell ref="I24:CM24"/>
    <mergeCell ref="CN24:CU24"/>
    <mergeCell ref="CV24:DE24"/>
    <mergeCell ref="DF24:DR24"/>
    <mergeCell ref="DS23:EE23"/>
    <mergeCell ref="EF23:ER23"/>
    <mergeCell ref="ES23:FE23"/>
    <mergeCell ref="FF23:FR23"/>
    <mergeCell ref="A23:H23"/>
    <mergeCell ref="I23:CM23"/>
    <mergeCell ref="CN23:CU23"/>
    <mergeCell ref="CV23:DE23"/>
    <mergeCell ref="DF23:DR23"/>
    <mergeCell ref="DS22:EE22"/>
    <mergeCell ref="EF22:ER22"/>
    <mergeCell ref="ES22:FE22"/>
    <mergeCell ref="FF22:FR22"/>
    <mergeCell ref="A22:H22"/>
    <mergeCell ref="I22:CM22"/>
    <mergeCell ref="CN22:CU22"/>
    <mergeCell ref="CV22:DE22"/>
    <mergeCell ref="DF22:DR22"/>
    <mergeCell ref="DS21:EE21"/>
    <mergeCell ref="EF21:ER21"/>
    <mergeCell ref="ES21:FE21"/>
    <mergeCell ref="FF21:FR21"/>
    <mergeCell ref="A21:H21"/>
    <mergeCell ref="I21:CM21"/>
    <mergeCell ref="CN21:CU21"/>
    <mergeCell ref="CV21:DE21"/>
    <mergeCell ref="DF21:DR21"/>
    <mergeCell ref="DS20:EE20"/>
    <mergeCell ref="EF20:ER20"/>
    <mergeCell ref="ES20:FE20"/>
    <mergeCell ref="FF20:FR20"/>
    <mergeCell ref="A20:H20"/>
    <mergeCell ref="I20:CM20"/>
    <mergeCell ref="CN20:CU20"/>
    <mergeCell ref="CV20:DE20"/>
    <mergeCell ref="DF20:DR20"/>
    <mergeCell ref="DS17:EE17"/>
    <mergeCell ref="EF17:ER17"/>
    <mergeCell ref="ES17:FE17"/>
    <mergeCell ref="FF17:FR17"/>
    <mergeCell ref="A17:H17"/>
    <mergeCell ref="I17:CM17"/>
    <mergeCell ref="CN17:CU17"/>
    <mergeCell ref="CV17:DE17"/>
    <mergeCell ref="DF17:DR17"/>
    <mergeCell ref="DS16:EE16"/>
    <mergeCell ref="EF16:ER16"/>
    <mergeCell ref="ES16:FE16"/>
    <mergeCell ref="FF16:FR16"/>
    <mergeCell ref="A16:H16"/>
    <mergeCell ref="I16:CM16"/>
    <mergeCell ref="CN16:CU16"/>
    <mergeCell ref="CV16:DE16"/>
    <mergeCell ref="DF16:DR16"/>
    <mergeCell ref="DS15:EE15"/>
    <mergeCell ref="EF15:ER15"/>
    <mergeCell ref="ES15:FE15"/>
    <mergeCell ref="FF15:FR15"/>
    <mergeCell ref="A15:H15"/>
    <mergeCell ref="I15:CM15"/>
    <mergeCell ref="CN15:CU15"/>
    <mergeCell ref="CV15:DE15"/>
    <mergeCell ref="DF15:DR15"/>
    <mergeCell ref="DS14:EE14"/>
    <mergeCell ref="EF14:ER14"/>
    <mergeCell ref="ES14:FE14"/>
    <mergeCell ref="FF14:FR14"/>
    <mergeCell ref="A14:H14"/>
    <mergeCell ref="I14:CM14"/>
    <mergeCell ref="CN14:CU14"/>
    <mergeCell ref="CV14:DE14"/>
    <mergeCell ref="DF14:DR14"/>
    <mergeCell ref="DS13:EE13"/>
    <mergeCell ref="EF13:ER13"/>
    <mergeCell ref="ES13:FE13"/>
    <mergeCell ref="FF13:FR13"/>
    <mergeCell ref="A13:H13"/>
    <mergeCell ref="I13:CM13"/>
    <mergeCell ref="CN13:CU13"/>
    <mergeCell ref="CV13:DE13"/>
    <mergeCell ref="DF13:DR13"/>
    <mergeCell ref="DS12:EE12"/>
    <mergeCell ref="EF12:ER12"/>
    <mergeCell ref="ES12:FE12"/>
    <mergeCell ref="FF12:FR12"/>
    <mergeCell ref="A12:H12"/>
    <mergeCell ref="I12:CM12"/>
    <mergeCell ref="CN12:CU12"/>
    <mergeCell ref="CV12:DE12"/>
    <mergeCell ref="DF12:DR12"/>
    <mergeCell ref="DS11:EE11"/>
    <mergeCell ref="EF11:ER11"/>
    <mergeCell ref="ES11:FE11"/>
    <mergeCell ref="FF11:FR11"/>
    <mergeCell ref="A11:H11"/>
    <mergeCell ref="I11:CM11"/>
    <mergeCell ref="CN11:CU11"/>
    <mergeCell ref="CV11:DE11"/>
    <mergeCell ref="DF11:DR11"/>
    <mergeCell ref="DS10:EE10"/>
    <mergeCell ref="EF10:ER10"/>
    <mergeCell ref="ES10:FE10"/>
    <mergeCell ref="FF10:FR10"/>
    <mergeCell ref="A10:H10"/>
    <mergeCell ref="I10:CM10"/>
    <mergeCell ref="CN10:CU10"/>
    <mergeCell ref="CV10:DE10"/>
    <mergeCell ref="DS9:EE9"/>
    <mergeCell ref="EF9:ER9"/>
    <mergeCell ref="ES9:FE9"/>
    <mergeCell ref="FF9:FR9"/>
    <mergeCell ref="A9:H9"/>
    <mergeCell ref="I9:CM9"/>
    <mergeCell ref="CN9:CU9"/>
    <mergeCell ref="CV9:DE9"/>
    <mergeCell ref="DS8:EE8"/>
    <mergeCell ref="EF8:ER8"/>
    <mergeCell ref="ES8:FE8"/>
    <mergeCell ref="FF8:FR8"/>
    <mergeCell ref="A8:H8"/>
    <mergeCell ref="I8:CM8"/>
    <mergeCell ref="CN8:CU8"/>
    <mergeCell ref="CV8:DE8"/>
    <mergeCell ref="A3:H5"/>
    <mergeCell ref="A6:H6"/>
    <mergeCell ref="B1:FQ1"/>
    <mergeCell ref="A7:H7"/>
    <mergeCell ref="I7:CM7"/>
    <mergeCell ref="CN7:CU7"/>
    <mergeCell ref="CV7:DE7"/>
    <mergeCell ref="DS7:EE7"/>
    <mergeCell ref="EF7:ER7"/>
    <mergeCell ref="ES7:FE7"/>
    <mergeCell ref="I6:CM6"/>
    <mergeCell ref="CN6:CU6"/>
    <mergeCell ref="CV6:DE6"/>
    <mergeCell ref="FF7:FR7"/>
    <mergeCell ref="DS6:EE6"/>
    <mergeCell ref="EF6:ER6"/>
    <mergeCell ref="ES6:FE6"/>
    <mergeCell ref="FF6:FR6"/>
    <mergeCell ref="EF4:EK4"/>
    <mergeCell ref="FB4:FE4"/>
    <mergeCell ref="FF4:FR5"/>
    <mergeCell ref="DS5:EE5"/>
    <mergeCell ref="EF5:ER5"/>
    <mergeCell ref="ES5:FE5"/>
    <mergeCell ref="EL4:EN4"/>
    <mergeCell ref="EO4:ER4"/>
    <mergeCell ref="ES4:EX4"/>
    <mergeCell ref="EY4:FA4"/>
    <mergeCell ref="ES29:FE29"/>
    <mergeCell ref="ES30:FE30"/>
    <mergeCell ref="ES31:FE31"/>
    <mergeCell ref="I3:CM5"/>
    <mergeCell ref="CN3:CU5"/>
    <mergeCell ref="CV3:DE5"/>
    <mergeCell ref="DS3:FR3"/>
    <mergeCell ref="DS4:DX4"/>
    <mergeCell ref="DY4:EA4"/>
    <mergeCell ref="EB4:EE4"/>
    <mergeCell ref="FF28:FR28"/>
    <mergeCell ref="FF29:FR29"/>
    <mergeCell ref="FF30:FR30"/>
    <mergeCell ref="FF31:FR31"/>
    <mergeCell ref="I29:CM29"/>
    <mergeCell ref="I30:CM30"/>
    <mergeCell ref="EF29:ER29"/>
    <mergeCell ref="EF30:ER30"/>
    <mergeCell ref="EF31:ER31"/>
    <mergeCell ref="ES28:FE28"/>
  </mergeCells>
  <printOptions/>
  <pageMargins left="0.3937007874015748" right="0" top="0" bottom="0" header="0.1968503937007874" footer="0.1968503937007874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ДЕТСКИЙ САД 355</cp:lastModifiedBy>
  <cp:lastPrinted>2022-02-18T11:04:09Z</cp:lastPrinted>
  <dcterms:created xsi:type="dcterms:W3CDTF">2011-01-11T10:25:48Z</dcterms:created>
  <dcterms:modified xsi:type="dcterms:W3CDTF">2022-12-26T08:31:59Z</dcterms:modified>
  <cp:category/>
  <cp:version/>
  <cp:contentType/>
  <cp:contentStatus/>
</cp:coreProperties>
</file>